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3380" windowHeight="6885" activeTab="6"/>
  </bookViews>
  <sheets>
    <sheet name="I Trimestre" sheetId="2" r:id="rId1"/>
    <sheet name="II Trimestre" sheetId="3" r:id="rId2"/>
    <sheet name="III Trimestre" sheetId="4" r:id="rId3"/>
    <sheet name="IV Trimestre" sheetId="1" r:id="rId4"/>
    <sheet name="Semestral" sheetId="5" r:id="rId5"/>
    <sheet name="III T acumulado" sheetId="6" r:id="rId6"/>
    <sheet name="Anual" sheetId="7" r:id="rId7"/>
  </sheets>
  <calcPr calcId="125725"/>
</workbook>
</file>

<file path=xl/calcChain.xml><?xml version="1.0" encoding="utf-8"?>
<calcChain xmlns="http://schemas.openxmlformats.org/spreadsheetml/2006/main">
  <c r="J13" i="7"/>
  <c r="J14"/>
  <c r="J15"/>
  <c r="J16"/>
  <c r="J17"/>
  <c r="J12"/>
  <c r="I17"/>
  <c r="C60" i="2" l="1"/>
  <c r="B49" i="1"/>
  <c r="D16" i="5" l="1"/>
  <c r="C16"/>
  <c r="D15"/>
  <c r="C15"/>
  <c r="D14"/>
  <c r="C14"/>
  <c r="D13"/>
  <c r="C13"/>
  <c r="D12"/>
  <c r="D17" s="1"/>
  <c r="C12"/>
  <c r="C17" s="1"/>
  <c r="E16" i="6"/>
  <c r="D16"/>
  <c r="C16"/>
  <c r="E15"/>
  <c r="D15"/>
  <c r="C15"/>
  <c r="E14"/>
  <c r="D14"/>
  <c r="C14"/>
  <c r="E13"/>
  <c r="D13"/>
  <c r="C13"/>
  <c r="E12"/>
  <c r="E17" s="1"/>
  <c r="D12"/>
  <c r="C12"/>
  <c r="D17" l="1"/>
  <c r="C17"/>
  <c r="C12" i="7"/>
  <c r="H60" i="5"/>
  <c r="I60"/>
  <c r="G60"/>
  <c r="C47"/>
  <c r="B47"/>
  <c r="B46"/>
  <c r="B45"/>
  <c r="C43"/>
  <c r="B43"/>
  <c r="B42"/>
  <c r="B41"/>
  <c r="C39"/>
  <c r="B39"/>
  <c r="B38"/>
  <c r="B37"/>
  <c r="C35"/>
  <c r="B35"/>
  <c r="B34"/>
  <c r="B33"/>
  <c r="C31"/>
  <c r="B31"/>
  <c r="C30"/>
  <c r="B30"/>
  <c r="B29"/>
  <c r="J60" i="6"/>
  <c r="I60"/>
  <c r="H60"/>
  <c r="D47"/>
  <c r="C47"/>
  <c r="B47"/>
  <c r="B46"/>
  <c r="B45"/>
  <c r="D43"/>
  <c r="C43"/>
  <c r="B43"/>
  <c r="B42"/>
  <c r="B41"/>
  <c r="D39"/>
  <c r="C39"/>
  <c r="B39"/>
  <c r="B38"/>
  <c r="B37"/>
  <c r="D35"/>
  <c r="C35"/>
  <c r="B35"/>
  <c r="B34"/>
  <c r="B33"/>
  <c r="D31"/>
  <c r="C31"/>
  <c r="B31"/>
  <c r="C30"/>
  <c r="B30"/>
  <c r="D29"/>
  <c r="B29"/>
  <c r="E75" i="1"/>
  <c r="E75" i="7" s="1"/>
  <c r="E75" i="4"/>
  <c r="D75" i="6" s="1"/>
  <c r="E75" i="3"/>
  <c r="C75" i="5" s="1"/>
  <c r="E75" i="2"/>
  <c r="B75" i="5" s="1"/>
  <c r="E74" i="2"/>
  <c r="B74" i="6" s="1"/>
  <c r="E74" s="1"/>
  <c r="B77" i="2"/>
  <c r="B76"/>
  <c r="E30" i="7"/>
  <c r="E31"/>
  <c r="E33"/>
  <c r="E34"/>
  <c r="E35"/>
  <c r="E37"/>
  <c r="E38"/>
  <c r="E39"/>
  <c r="E41"/>
  <c r="E42"/>
  <c r="E43"/>
  <c r="E45"/>
  <c r="E46"/>
  <c r="E47"/>
  <c r="D29"/>
  <c r="D31"/>
  <c r="D35"/>
  <c r="D39"/>
  <c r="D43"/>
  <c r="D47"/>
  <c r="C30"/>
  <c r="C31"/>
  <c r="C35"/>
  <c r="C39"/>
  <c r="C43"/>
  <c r="C47"/>
  <c r="B47"/>
  <c r="B46"/>
  <c r="B45"/>
  <c r="B43"/>
  <c r="B42"/>
  <c r="B41"/>
  <c r="B39"/>
  <c r="B38"/>
  <c r="B37"/>
  <c r="B35"/>
  <c r="B34"/>
  <c r="B33"/>
  <c r="B31"/>
  <c r="B30"/>
  <c r="B29"/>
  <c r="E12"/>
  <c r="E13"/>
  <c r="E14"/>
  <c r="E15"/>
  <c r="E16"/>
  <c r="D12"/>
  <c r="D13"/>
  <c r="D14"/>
  <c r="D15"/>
  <c r="D16"/>
  <c r="C13"/>
  <c r="C14"/>
  <c r="C15"/>
  <c r="C16"/>
  <c r="K60"/>
  <c r="J60"/>
  <c r="I60"/>
  <c r="E29" i="1"/>
  <c r="E29" i="7" s="1"/>
  <c r="E49" s="1"/>
  <c r="E17" i="1"/>
  <c r="F16"/>
  <c r="F16" i="7" s="1"/>
  <c r="F15" i="1"/>
  <c r="F14"/>
  <c r="F14" i="7" s="1"/>
  <c r="F13" i="1"/>
  <c r="F12"/>
  <c r="F12" i="7" s="1"/>
  <c r="C17" i="3"/>
  <c r="E17" i="7" l="1"/>
  <c r="F31"/>
  <c r="F35"/>
  <c r="D31" i="5"/>
  <c r="D39"/>
  <c r="D47"/>
  <c r="F39" i="7"/>
  <c r="F47"/>
  <c r="F43"/>
  <c r="C75"/>
  <c r="E31" i="6"/>
  <c r="E39"/>
  <c r="E47"/>
  <c r="B74" i="7"/>
  <c r="F74" s="1"/>
  <c r="E13" i="5"/>
  <c r="F13" i="6"/>
  <c r="E15" i="5"/>
  <c r="F15" i="6"/>
  <c r="D75" i="7"/>
  <c r="C75" i="6"/>
  <c r="E14" i="5"/>
  <c r="F14" i="6"/>
  <c r="E16" i="5"/>
  <c r="F16" i="6"/>
  <c r="F15" i="7"/>
  <c r="F13"/>
  <c r="B78" i="2"/>
  <c r="C74" s="1"/>
  <c r="C76" s="1"/>
  <c r="B75" i="7"/>
  <c r="B75" i="6"/>
  <c r="B74" i="5"/>
  <c r="D74" s="1"/>
  <c r="D75"/>
  <c r="E76" i="2"/>
  <c r="G15" i="7"/>
  <c r="G13"/>
  <c r="B49"/>
  <c r="D30" i="5"/>
  <c r="D35"/>
  <c r="D43"/>
  <c r="D76"/>
  <c r="B49"/>
  <c r="B49" i="6"/>
  <c r="E35"/>
  <c r="E43"/>
  <c r="C17" i="7"/>
  <c r="D17"/>
  <c r="G14"/>
  <c r="G12"/>
  <c r="G16"/>
  <c r="F17"/>
  <c r="F75" l="1"/>
  <c r="E75" i="6"/>
  <c r="E76" s="1"/>
  <c r="E12" i="5"/>
  <c r="E17" s="1"/>
  <c r="F12" i="6"/>
  <c r="F17" s="1"/>
  <c r="B76" i="5"/>
  <c r="B76" i="6"/>
  <c r="B76" i="7"/>
  <c r="G17"/>
  <c r="F76" l="1"/>
  <c r="G76" s="1"/>
  <c r="G75"/>
  <c r="D64" i="4"/>
  <c r="D77" s="1"/>
  <c r="C64"/>
  <c r="C77" s="1"/>
  <c r="B64"/>
  <c r="B77" s="1"/>
  <c r="E60"/>
  <c r="E59"/>
  <c r="D49"/>
  <c r="C49"/>
  <c r="B49"/>
  <c r="E46"/>
  <c r="E45"/>
  <c r="E42"/>
  <c r="E41"/>
  <c r="E38"/>
  <c r="E37"/>
  <c r="E34"/>
  <c r="E33"/>
  <c r="E30"/>
  <c r="F17"/>
  <c r="E17"/>
  <c r="D17"/>
  <c r="C17"/>
  <c r="E77" l="1"/>
  <c r="D77" i="6" s="1"/>
  <c r="D33"/>
  <c r="D33" i="7"/>
  <c r="D37" i="6"/>
  <c r="D37" i="7"/>
  <c r="D41" i="6"/>
  <c r="D41" i="7"/>
  <c r="D45" i="6"/>
  <c r="D45" i="7"/>
  <c r="D60" i="6"/>
  <c r="D60" i="7"/>
  <c r="D77"/>
  <c r="D30" i="6"/>
  <c r="D30" i="7"/>
  <c r="D34" i="6"/>
  <c r="D34" i="7"/>
  <c r="D38" i="6"/>
  <c r="D38" i="7"/>
  <c r="D42" i="6"/>
  <c r="D42" i="7"/>
  <c r="D46" i="6"/>
  <c r="D46" i="7"/>
  <c r="D59"/>
  <c r="D59" i="6"/>
  <c r="D64" s="1"/>
  <c r="E64" i="4"/>
  <c r="E49"/>
  <c r="D64" i="3"/>
  <c r="D77" s="1"/>
  <c r="C64"/>
  <c r="C77" s="1"/>
  <c r="B64"/>
  <c r="B77" s="1"/>
  <c r="E60"/>
  <c r="E59"/>
  <c r="D49"/>
  <c r="C49"/>
  <c r="B49"/>
  <c r="E49" s="1"/>
  <c r="E46"/>
  <c r="E45"/>
  <c r="E42"/>
  <c r="E41"/>
  <c r="E38"/>
  <c r="E37"/>
  <c r="E34"/>
  <c r="E33"/>
  <c r="E29"/>
  <c r="F17"/>
  <c r="E17"/>
  <c r="D17"/>
  <c r="D64" i="7" l="1"/>
  <c r="E32" i="3"/>
  <c r="C33" i="5"/>
  <c r="D33" s="1"/>
  <c r="C33" i="7"/>
  <c r="F33" s="1"/>
  <c r="C33" i="6"/>
  <c r="E33" s="1"/>
  <c r="E40" i="3"/>
  <c r="C41" i="5"/>
  <c r="D41" s="1"/>
  <c r="C41" i="7"/>
  <c r="F41" s="1"/>
  <c r="C41" i="6"/>
  <c r="E41" s="1"/>
  <c r="C60" i="5"/>
  <c r="C60" i="6"/>
  <c r="C60" i="7"/>
  <c r="D49"/>
  <c r="F30"/>
  <c r="E36" i="3"/>
  <c r="C37" i="5"/>
  <c r="D37" s="1"/>
  <c r="C37" i="6"/>
  <c r="E37" s="1"/>
  <c r="C37" i="7"/>
  <c r="F37" s="1"/>
  <c r="E44" i="3"/>
  <c r="C45" i="5"/>
  <c r="D45" s="1"/>
  <c r="C45" i="6"/>
  <c r="E45" s="1"/>
  <c r="C45" i="7"/>
  <c r="F45" s="1"/>
  <c r="E28" i="3"/>
  <c r="C29" i="5"/>
  <c r="C29" i="6"/>
  <c r="C29" i="7"/>
  <c r="C34" i="5"/>
  <c r="D34" s="1"/>
  <c r="C34" i="6"/>
  <c r="E34" s="1"/>
  <c r="C34" i="7"/>
  <c r="F34" s="1"/>
  <c r="C38" i="5"/>
  <c r="D38" s="1"/>
  <c r="C38" i="7"/>
  <c r="F38" s="1"/>
  <c r="C38" i="6"/>
  <c r="E38" s="1"/>
  <c r="C42" i="5"/>
  <c r="D42" s="1"/>
  <c r="C42" i="6"/>
  <c r="E42" s="1"/>
  <c r="C42" i="7"/>
  <c r="F42" s="1"/>
  <c r="C46" i="5"/>
  <c r="D46" s="1"/>
  <c r="C46" i="7"/>
  <c r="F46" s="1"/>
  <c r="C46" i="6"/>
  <c r="E46" s="1"/>
  <c r="C59"/>
  <c r="C64" s="1"/>
  <c r="C59" i="7"/>
  <c r="C64" s="1"/>
  <c r="C59" i="5"/>
  <c r="C64" s="1"/>
  <c r="E77" i="3"/>
  <c r="D49" i="6"/>
  <c r="E30"/>
  <c r="E64" i="3"/>
  <c r="D60" i="2"/>
  <c r="E60" s="1"/>
  <c r="C64"/>
  <c r="C77" s="1"/>
  <c r="D59"/>
  <c r="E59" s="1"/>
  <c r="E44"/>
  <c r="D44"/>
  <c r="C44"/>
  <c r="E40"/>
  <c r="D40"/>
  <c r="C40"/>
  <c r="E36"/>
  <c r="D36"/>
  <c r="C36"/>
  <c r="E32"/>
  <c r="D32"/>
  <c r="C32"/>
  <c r="E28"/>
  <c r="D28"/>
  <c r="C28"/>
  <c r="F17"/>
  <c r="E17"/>
  <c r="D17"/>
  <c r="C49" l="1"/>
  <c r="E49"/>
  <c r="C49" i="6"/>
  <c r="E29"/>
  <c r="E49" s="1"/>
  <c r="C77" i="5"/>
  <c r="C77" i="7"/>
  <c r="C77" i="6"/>
  <c r="C49" i="7"/>
  <c r="F29"/>
  <c r="F49" s="1"/>
  <c r="D29" i="5"/>
  <c r="D49" s="1"/>
  <c r="C49"/>
  <c r="C78" i="2"/>
  <c r="D74" s="1"/>
  <c r="D76" s="1"/>
  <c r="B59" i="5"/>
  <c r="B59" i="6"/>
  <c r="B59" i="7"/>
  <c r="D49" i="2"/>
  <c r="D64"/>
  <c r="D77" s="1"/>
  <c r="E77" s="1"/>
  <c r="B77" i="5" l="1"/>
  <c r="D77" s="1"/>
  <c r="D78" s="1"/>
  <c r="B77" i="6"/>
  <c r="E77" s="1"/>
  <c r="E78" s="1"/>
  <c r="B77" i="7"/>
  <c r="E78" i="2"/>
  <c r="E64"/>
  <c r="B60" i="6"/>
  <c r="E60" s="1"/>
  <c r="B60" i="7"/>
  <c r="B64" s="1"/>
  <c r="B60" i="5"/>
  <c r="D60" s="1"/>
  <c r="E59" i="6"/>
  <c r="B64"/>
  <c r="D78" i="2"/>
  <c r="D59" i="5"/>
  <c r="D17" i="1"/>
  <c r="C17"/>
  <c r="D64" i="5" l="1"/>
  <c r="B64"/>
  <c r="E64" i="6"/>
  <c r="B74" i="3"/>
  <c r="B78" i="6"/>
  <c r="B78" i="7"/>
  <c r="B78" i="5"/>
  <c r="E49" i="1"/>
  <c r="E60"/>
  <c r="E60" i="7" s="1"/>
  <c r="F60" s="1"/>
  <c r="E59" i="1"/>
  <c r="E59" i="7" s="1"/>
  <c r="D64" i="1"/>
  <c r="D77" s="1"/>
  <c r="C64"/>
  <c r="C77" s="1"/>
  <c r="B64"/>
  <c r="B77" s="1"/>
  <c r="J60"/>
  <c r="I60"/>
  <c r="H60"/>
  <c r="E77" l="1"/>
  <c r="E77" i="7" s="1"/>
  <c r="F77" s="1"/>
  <c r="E64" i="1"/>
  <c r="E64" i="7"/>
  <c r="F59"/>
  <c r="F64" s="1"/>
  <c r="B76" i="3"/>
  <c r="B78" s="1"/>
  <c r="C74" s="1"/>
  <c r="C76" s="1"/>
  <c r="C78" s="1"/>
  <c r="D74" s="1"/>
  <c r="D76" s="1"/>
  <c r="D78" s="1"/>
  <c r="E74"/>
  <c r="F17" i="1"/>
  <c r="F78" i="7" l="1"/>
  <c r="G78" s="1"/>
  <c r="G77"/>
  <c r="E76" i="3"/>
  <c r="C74" i="7"/>
  <c r="C74" i="6"/>
  <c r="C74" i="5"/>
  <c r="C49" i="1"/>
  <c r="D49"/>
  <c r="E78" i="3" l="1"/>
  <c r="C76" i="6"/>
  <c r="C76" i="5"/>
  <c r="C76" i="7"/>
  <c r="B74" i="4" l="1"/>
  <c r="C78" i="6"/>
  <c r="C78" i="5"/>
  <c r="C78" i="7"/>
  <c r="B76" i="4" l="1"/>
  <c r="B78" s="1"/>
  <c r="C74" s="1"/>
  <c r="C76" s="1"/>
  <c r="C78" s="1"/>
  <c r="D74" s="1"/>
  <c r="D76" s="1"/>
  <c r="D78" s="1"/>
  <c r="E74"/>
  <c r="E76" l="1"/>
  <c r="D74" i="7"/>
  <c r="D74" i="6"/>
  <c r="D76" l="1"/>
  <c r="E78" i="4"/>
  <c r="D76" i="7"/>
  <c r="D78" i="6" l="1"/>
  <c r="B74" i="1"/>
  <c r="D78" i="7"/>
  <c r="B76" i="1" l="1"/>
  <c r="B78" s="1"/>
  <c r="C74" s="1"/>
  <c r="C76" s="1"/>
  <c r="C78" s="1"/>
  <c r="D74" s="1"/>
  <c r="D76" s="1"/>
  <c r="D78" s="1"/>
  <c r="E74"/>
  <c r="E74" i="7" l="1"/>
  <c r="E76" i="1"/>
  <c r="E76" i="7" l="1"/>
  <c r="E78" i="1"/>
  <c r="E78" i="7" s="1"/>
</calcChain>
</file>

<file path=xl/sharedStrings.xml><?xml version="1.0" encoding="utf-8"?>
<sst xmlns="http://schemas.openxmlformats.org/spreadsheetml/2006/main" count="647" uniqueCount="76">
  <si>
    <t xml:space="preserve">Programa: </t>
  </si>
  <si>
    <t>Institución:</t>
  </si>
  <si>
    <t>Producto</t>
  </si>
  <si>
    <t>Unidad</t>
  </si>
  <si>
    <t>Personas</t>
  </si>
  <si>
    <t xml:space="preserve">4. </t>
  </si>
  <si>
    <t xml:space="preserve">5. </t>
  </si>
  <si>
    <t>Cuadro 1</t>
  </si>
  <si>
    <t>Reporte de gastos efectivos financiados por el Fondo de Desarrollo Social y Asignaciones Familiares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</si>
  <si>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</si>
  <si>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</si>
  <si>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</si>
  <si>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</si>
  <si>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</si>
  <si>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</si>
  <si>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</si>
  <si>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</si>
  <si>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FODESAF</t>
  </si>
  <si>
    <t>Ministerio de Educación Pública (MEP)</t>
  </si>
  <si>
    <t xml:space="preserve">      Alimentos</t>
  </si>
  <si>
    <t xml:space="preserve">     Servicios de preparación</t>
  </si>
  <si>
    <t xml:space="preserve">    Equipamiento y mejoras </t>
  </si>
  <si>
    <t>1.Transferencias a Juntas de Educacion y Administrativas para adquisicion de alimentos.</t>
  </si>
  <si>
    <t>2.Transferencias a Juntas de Educacion y Administrativas para la contratacion de servicios para preparacion de alimentos.</t>
  </si>
  <si>
    <t>Octubre</t>
  </si>
  <si>
    <t>Noviembre</t>
  </si>
  <si>
    <t>IV trimestre</t>
  </si>
  <si>
    <t>Diciembre</t>
  </si>
  <si>
    <t>IV Trimestre</t>
  </si>
  <si>
    <t>Enero</t>
  </si>
  <si>
    <t>Febrero</t>
  </si>
  <si>
    <t>Marzo</t>
  </si>
  <si>
    <t>I Trimestre</t>
  </si>
  <si>
    <t>1. Servicios de alimentación para escolares y preescolares</t>
  </si>
  <si>
    <t>2. Servicios de alimentación para colegiales de centros académicos</t>
  </si>
  <si>
    <t>3. Servicios de alimentación para colegiales de centros técnicos</t>
  </si>
  <si>
    <t>4. Servicios de alimentación para estudiantes educación especial</t>
  </si>
  <si>
    <t>5. Servicios de alimentación para estudiantes de educación de adultos</t>
  </si>
  <si>
    <t>Fuente: Departamento de Planificación y Evaluación de Impacto de la Dirección de Programas de Equidad</t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</si>
  <si>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</si>
  <si>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</si>
  <si>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</si>
  <si>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</si>
  <si>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</si>
  <si>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</si>
  <si>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</si>
  <si>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</si>
  <si>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</si>
  <si>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</si>
  <si>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</si>
  <si>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>II Trimestre</t>
  </si>
  <si>
    <t>Julio</t>
  </si>
  <si>
    <t>Agosto</t>
  </si>
  <si>
    <t>Setiembre</t>
  </si>
  <si>
    <t>III Trimestre</t>
  </si>
  <si>
    <t xml:space="preserve">Setiembre 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</si>
  <si>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</si>
  <si>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Periodo:</t>
  </si>
  <si>
    <t>III Trimestre 2011</t>
  </si>
  <si>
    <t>II Trimestre 2011</t>
  </si>
  <si>
    <t>IV Trimestre 2011</t>
  </si>
  <si>
    <t>I Trimestre 2011</t>
  </si>
  <si>
    <t>Anual 2011</t>
  </si>
  <si>
    <t>Anual</t>
  </si>
  <si>
    <t>Promedio Anual</t>
  </si>
  <si>
    <t>Tercer Trimestre Acumulado 2011</t>
  </si>
  <si>
    <t>Acumulado</t>
  </si>
  <si>
    <t>Primer Semestre 2011</t>
  </si>
  <si>
    <t>Semestre</t>
  </si>
  <si>
    <t>Programa de Alimentación y Nutrición del Escolar y el Adolescente (PANEA)</t>
  </si>
  <si>
    <t>Dirección Programas de Equidad</t>
  </si>
  <si>
    <t>3. Transferencias para equipamiento y mejoras</t>
  </si>
  <si>
    <t>Unidad: Colones</t>
  </si>
  <si>
    <t>Fuentes: Departamento de Planificación y Evaluación de Impacto de la Dirección de Programas de Equidad (parte de gasto)</t>
  </si>
  <si>
    <t xml:space="preserve">                   Área de Presupuesto, Desaf (parte de ingresos)</t>
  </si>
  <si>
    <t>Nota: El grueso de los beneficiarios son las mismas personas todos los meses de acuerdo a las listas de matrícula; sin embargo, puede variar duarnte el año debido a revisiones sobre cambios en dichas listas.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</si>
</sst>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3" fontId="0" fillId="0" borderId="0" xfId="1" applyNumberFormat="1" applyFont="1"/>
    <xf numFmtId="3" fontId="0" fillId="0" borderId="0" xfId="0" applyNumberFormat="1" applyFont="1" applyAlignment="1">
      <alignment horizontal="left" wrapText="1"/>
    </xf>
    <xf numFmtId="3" fontId="0" fillId="0" borderId="0" xfId="0" applyNumberFormat="1" applyFont="1"/>
    <xf numFmtId="3" fontId="0" fillId="0" borderId="0" xfId="0" applyNumberFormat="1" applyFont="1" applyFill="1" applyAlignment="1">
      <alignment horizontal="left"/>
    </xf>
    <xf numFmtId="3" fontId="0" fillId="0" borderId="0" xfId="0" applyNumberFormat="1" applyFont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Font="1" applyAlignment="1">
      <alignment horizontal="right" indent="3"/>
    </xf>
    <xf numFmtId="3" fontId="0" fillId="0" borderId="2" xfId="0" applyNumberFormat="1" applyFont="1" applyFill="1" applyBorder="1" applyAlignment="1">
      <alignment horizontal="left"/>
    </xf>
    <xf numFmtId="3" fontId="0" fillId="0" borderId="2" xfId="0" applyNumberFormat="1" applyFont="1" applyBorder="1"/>
    <xf numFmtId="3" fontId="0" fillId="0" borderId="2" xfId="0" applyNumberFormat="1" applyFont="1" applyBorder="1" applyAlignment="1">
      <alignment horizontal="right" indent="3"/>
    </xf>
    <xf numFmtId="3" fontId="0" fillId="0" borderId="0" xfId="0" applyNumberFormat="1" applyFont="1" applyFill="1" applyBorder="1" applyAlignment="1">
      <alignment horizontal="left"/>
    </xf>
    <xf numFmtId="3" fontId="0" fillId="0" borderId="0" xfId="0" applyNumberFormat="1" applyFont="1" applyBorder="1"/>
    <xf numFmtId="3" fontId="0" fillId="0" borderId="0" xfId="1" applyNumberFormat="1" applyFont="1" applyBorder="1"/>
    <xf numFmtId="3" fontId="0" fillId="0" borderId="0" xfId="0" applyNumberFormat="1" applyFont="1" applyAlignment="1">
      <alignment horizontal="center"/>
    </xf>
    <xf numFmtId="3" fontId="0" fillId="0" borderId="2" xfId="1" applyNumberFormat="1" applyFont="1" applyBorder="1"/>
    <xf numFmtId="3" fontId="0" fillId="0" borderId="2" xfId="0" applyNumberFormat="1" applyFont="1" applyBorder="1" applyAlignment="1">
      <alignment horizontal="left"/>
    </xf>
    <xf numFmtId="3" fontId="2" fillId="0" borderId="0" xfId="0" applyNumberFormat="1" applyFont="1" applyFill="1" applyAlignment="1">
      <alignment horizontal="left"/>
    </xf>
    <xf numFmtId="3" fontId="0" fillId="0" borderId="0" xfId="1" applyNumberFormat="1" applyFont="1" applyAlignment="1">
      <alignment horizontal="right" indent="3"/>
    </xf>
    <xf numFmtId="3" fontId="5" fillId="0" borderId="0" xfId="0" applyNumberFormat="1" applyFont="1" applyAlignment="1">
      <alignment horizontal="left"/>
    </xf>
    <xf numFmtId="3" fontId="0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0" xfId="0" applyNumberFormat="1" applyFont="1" applyFill="1" applyAlignment="1">
      <alignment horizontal="right" indent="3"/>
    </xf>
    <xf numFmtId="3" fontId="6" fillId="0" borderId="0" xfId="0" applyNumberFormat="1" applyFont="1" applyFill="1" applyAlignment="1">
      <alignment horizontal="left"/>
    </xf>
    <xf numFmtId="164" fontId="0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3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164" fontId="2" fillId="0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horizontal="right" indent="3"/>
    </xf>
    <xf numFmtId="164" fontId="0" fillId="0" borderId="0" xfId="1" applyNumberFormat="1" applyFont="1" applyAlignment="1">
      <alignment horizontal="right" indent="3"/>
    </xf>
    <xf numFmtId="164" fontId="0" fillId="0" borderId="2" xfId="1" applyNumberFormat="1" applyFont="1" applyFill="1" applyBorder="1" applyAlignment="1">
      <alignment horizontal="left"/>
    </xf>
    <xf numFmtId="164" fontId="0" fillId="0" borderId="2" xfId="1" applyNumberFormat="1" applyFont="1" applyBorder="1"/>
    <xf numFmtId="164" fontId="0" fillId="0" borderId="2" xfId="1" applyNumberFormat="1" applyFont="1" applyBorder="1" applyAlignment="1">
      <alignment horizontal="right" indent="3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Border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left" wrapText="1"/>
    </xf>
    <xf numFmtId="164" fontId="0" fillId="0" borderId="2" xfId="1" applyNumberFormat="1" applyFont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left" vertical="center" wrapText="1"/>
    </xf>
    <xf numFmtId="164" fontId="3" fillId="0" borderId="0" xfId="1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activeCell="D76" sqref="D76"/>
    </sheetView>
  </sheetViews>
  <sheetFormatPr baseColWidth="10" defaultColWidth="11.42578125" defaultRowHeight="15"/>
  <cols>
    <col min="1" max="1" width="55.7109375" style="4" customWidth="1"/>
    <col min="2" max="5" width="16.7109375" style="3" bestFit="1" customWidth="1"/>
    <col min="6" max="6" width="14.42578125" style="1" customWidth="1"/>
    <col min="7" max="7" width="11.5703125" style="3" bestFit="1" customWidth="1"/>
    <col min="8" max="16384" width="11.42578125" style="3"/>
  </cols>
  <sheetData>
    <row r="1" spans="1:7">
      <c r="A1" s="58" t="s">
        <v>17</v>
      </c>
      <c r="B1" s="58"/>
      <c r="C1" s="58"/>
      <c r="D1" s="58"/>
      <c r="E1" s="58"/>
      <c r="F1" s="58"/>
    </row>
    <row r="2" spans="1:7">
      <c r="A2" s="23" t="s">
        <v>0</v>
      </c>
      <c r="B2" s="24" t="s">
        <v>69</v>
      </c>
      <c r="C2" s="25"/>
      <c r="D2" s="26"/>
      <c r="E2" s="26"/>
      <c r="F2" s="26"/>
    </row>
    <row r="3" spans="1:7">
      <c r="A3" s="23" t="s">
        <v>1</v>
      </c>
      <c r="B3" s="24" t="s">
        <v>18</v>
      </c>
      <c r="C3" s="27"/>
      <c r="D3" s="26"/>
      <c r="E3" s="26"/>
      <c r="F3" s="26"/>
    </row>
    <row r="4" spans="1:7">
      <c r="A4" s="23" t="s">
        <v>12</v>
      </c>
      <c r="B4" s="27" t="s">
        <v>70</v>
      </c>
      <c r="C4" s="27"/>
      <c r="D4" s="26"/>
      <c r="E4" s="26"/>
      <c r="F4" s="26"/>
    </row>
    <row r="5" spans="1:7">
      <c r="A5" s="23" t="s">
        <v>57</v>
      </c>
      <c r="B5" s="28" t="s">
        <v>61</v>
      </c>
      <c r="C5" s="27"/>
      <c r="D5" s="26"/>
      <c r="E5" s="26"/>
      <c r="F5" s="26"/>
    </row>
    <row r="6" spans="1:7">
      <c r="A6" s="22"/>
      <c r="B6" s="22"/>
      <c r="C6" s="22"/>
      <c r="D6" s="22"/>
      <c r="E6" s="22"/>
      <c r="F6" s="22"/>
    </row>
    <row r="7" spans="1:7">
      <c r="A7" s="58" t="s">
        <v>7</v>
      </c>
      <c r="B7" s="58"/>
      <c r="C7" s="58"/>
      <c r="D7" s="58"/>
      <c r="E7" s="58"/>
      <c r="F7" s="58"/>
    </row>
    <row r="8" spans="1:7">
      <c r="A8" s="58" t="s">
        <v>13</v>
      </c>
      <c r="B8" s="58"/>
      <c r="C8" s="58"/>
      <c r="D8" s="58"/>
      <c r="E8" s="58"/>
      <c r="F8" s="58"/>
    </row>
    <row r="9" spans="1:7">
      <c r="A9" s="3"/>
    </row>
    <row r="10" spans="1:7" ht="15.75" thickBot="1">
      <c r="A10" s="6" t="s">
        <v>2</v>
      </c>
      <c r="B10" s="7" t="s">
        <v>3</v>
      </c>
      <c r="C10" s="7" t="s">
        <v>29</v>
      </c>
      <c r="D10" s="7" t="s">
        <v>30</v>
      </c>
      <c r="E10" s="7" t="s">
        <v>31</v>
      </c>
      <c r="F10" s="8" t="s">
        <v>32</v>
      </c>
    </row>
    <row r="11" spans="1:7">
      <c r="A11" s="13"/>
      <c r="B11" s="30"/>
      <c r="C11" s="30"/>
      <c r="D11" s="30"/>
      <c r="E11" s="30"/>
      <c r="F11" s="31"/>
    </row>
    <row r="12" spans="1:7">
      <c r="A12" s="33" t="s">
        <v>33</v>
      </c>
      <c r="B12" s="3" t="s">
        <v>4</v>
      </c>
      <c r="C12" s="9">
        <v>0</v>
      </c>
      <c r="D12" s="9">
        <v>486980</v>
      </c>
      <c r="E12" s="9">
        <v>486980</v>
      </c>
      <c r="F12" s="20">
        <v>486980</v>
      </c>
      <c r="G12" s="9"/>
    </row>
    <row r="13" spans="1:7">
      <c r="A13" s="33" t="s">
        <v>34</v>
      </c>
      <c r="B13" s="3" t="s">
        <v>4</v>
      </c>
      <c r="C13" s="9">
        <v>0</v>
      </c>
      <c r="D13" s="9">
        <v>91641</v>
      </c>
      <c r="E13" s="9">
        <v>91641</v>
      </c>
      <c r="F13" s="20">
        <v>91641</v>
      </c>
      <c r="G13" s="9"/>
    </row>
    <row r="14" spans="1:7">
      <c r="A14" s="33" t="s">
        <v>35</v>
      </c>
      <c r="B14" s="3" t="s">
        <v>4</v>
      </c>
      <c r="C14" s="9">
        <v>0</v>
      </c>
      <c r="D14" s="9">
        <v>31468</v>
      </c>
      <c r="E14" s="9">
        <v>31468</v>
      </c>
      <c r="F14" s="20">
        <v>31468</v>
      </c>
      <c r="G14" s="9"/>
    </row>
    <row r="15" spans="1:7">
      <c r="A15" s="33" t="s">
        <v>36</v>
      </c>
      <c r="B15" s="3" t="s">
        <v>4</v>
      </c>
      <c r="C15" s="9">
        <v>0</v>
      </c>
      <c r="D15" s="9">
        <v>3793</v>
      </c>
      <c r="E15" s="9">
        <v>3793</v>
      </c>
      <c r="F15" s="20">
        <v>3793</v>
      </c>
      <c r="G15" s="9"/>
    </row>
    <row r="16" spans="1:7">
      <c r="A16" s="33" t="s">
        <v>37</v>
      </c>
      <c r="B16" s="3" t="s">
        <v>4</v>
      </c>
      <c r="C16" s="9">
        <v>0</v>
      </c>
      <c r="D16" s="9">
        <v>7956</v>
      </c>
      <c r="E16" s="9">
        <v>7956</v>
      </c>
      <c r="F16" s="20">
        <v>7956</v>
      </c>
      <c r="G16" s="9"/>
    </row>
    <row r="17" spans="1:7" ht="15.75" thickBot="1">
      <c r="A17" s="10" t="s">
        <v>14</v>
      </c>
      <c r="B17" s="11"/>
      <c r="C17" s="12">
        <v>0</v>
      </c>
      <c r="D17" s="12">
        <f>SUM(D12:D16)</f>
        <v>621838</v>
      </c>
      <c r="E17" s="12">
        <f>SUM(E12:E16)</f>
        <v>621838</v>
      </c>
      <c r="F17" s="12">
        <f>SUM(F12:F16)</f>
        <v>621838</v>
      </c>
      <c r="G17" s="9"/>
    </row>
    <row r="18" spans="1:7" ht="15.75" thickTop="1">
      <c r="A18" s="4" t="s">
        <v>38</v>
      </c>
      <c r="B18" s="14"/>
      <c r="C18" s="14"/>
      <c r="D18" s="14"/>
      <c r="E18" s="14"/>
      <c r="F18" s="15"/>
    </row>
    <row r="19" spans="1:7">
      <c r="A19" s="60" t="s">
        <v>75</v>
      </c>
      <c r="B19" s="60"/>
      <c r="C19" s="60"/>
      <c r="D19" s="60"/>
      <c r="E19" s="60"/>
      <c r="F19" s="60"/>
    </row>
    <row r="20" spans="1:7">
      <c r="A20" s="60"/>
      <c r="B20" s="60"/>
      <c r="C20" s="60"/>
      <c r="D20" s="60"/>
      <c r="E20" s="60"/>
      <c r="F20" s="60"/>
    </row>
    <row r="22" spans="1:7">
      <c r="A22" s="59" t="s">
        <v>15</v>
      </c>
      <c r="B22" s="59"/>
      <c r="C22" s="59"/>
      <c r="D22" s="59"/>
      <c r="E22" s="59"/>
    </row>
    <row r="23" spans="1:7">
      <c r="A23" s="58" t="s">
        <v>39</v>
      </c>
      <c r="B23" s="58"/>
      <c r="C23" s="58"/>
      <c r="D23" s="58"/>
      <c r="E23" s="58"/>
    </row>
    <row r="24" spans="1:7">
      <c r="A24" s="58" t="s">
        <v>72</v>
      </c>
      <c r="B24" s="58"/>
      <c r="C24" s="58"/>
      <c r="D24" s="58"/>
      <c r="E24" s="58"/>
      <c r="F24" s="3"/>
    </row>
    <row r="25" spans="1:7">
      <c r="B25" s="5"/>
      <c r="C25" s="16"/>
      <c r="D25" s="16"/>
      <c r="E25" s="16"/>
      <c r="F25" s="3"/>
    </row>
    <row r="26" spans="1:7" ht="15.75" thickBot="1">
      <c r="A26" s="6" t="s">
        <v>2</v>
      </c>
      <c r="B26" s="7" t="s">
        <v>29</v>
      </c>
      <c r="C26" s="7" t="s">
        <v>30</v>
      </c>
      <c r="D26" s="7" t="s">
        <v>31</v>
      </c>
      <c r="E26" s="7" t="s">
        <v>32</v>
      </c>
      <c r="F26" s="3"/>
    </row>
    <row r="27" spans="1:7">
      <c r="B27" s="1"/>
      <c r="C27" s="1"/>
      <c r="D27" s="1"/>
      <c r="E27" s="1"/>
      <c r="F27" s="3"/>
    </row>
    <row r="28" spans="1:7">
      <c r="A28" s="19" t="s">
        <v>33</v>
      </c>
      <c r="B28" s="1"/>
      <c r="C28" s="1">
        <f>C29+C30+C31</f>
        <v>1994832718</v>
      </c>
      <c r="D28" s="1">
        <f t="shared" ref="D28:E28" si="0">D29+D30+D31</f>
        <v>3610053604</v>
      </c>
      <c r="E28" s="1">
        <f t="shared" si="0"/>
        <v>5604886322</v>
      </c>
      <c r="F28" s="3"/>
    </row>
    <row r="29" spans="1:7">
      <c r="A29" s="21" t="s">
        <v>19</v>
      </c>
      <c r="B29" s="1"/>
      <c r="C29" s="1">
        <v>1811462218</v>
      </c>
      <c r="D29" s="1">
        <v>3204875604</v>
      </c>
      <c r="E29" s="1">
        <v>5016337822</v>
      </c>
      <c r="F29" s="3"/>
    </row>
    <row r="30" spans="1:7">
      <c r="A30" s="21" t="s">
        <v>20</v>
      </c>
      <c r="B30" s="1"/>
      <c r="C30" s="1">
        <v>183370500</v>
      </c>
      <c r="D30" s="1">
        <v>405178000</v>
      </c>
      <c r="E30" s="1">
        <v>588548500</v>
      </c>
      <c r="F30" s="3"/>
    </row>
    <row r="31" spans="1:7">
      <c r="A31" s="21" t="s">
        <v>21</v>
      </c>
      <c r="B31" s="1"/>
      <c r="C31" s="1"/>
      <c r="D31" s="1"/>
      <c r="E31" s="1"/>
      <c r="F31" s="3"/>
    </row>
    <row r="32" spans="1:7">
      <c r="A32" s="19" t="s">
        <v>34</v>
      </c>
      <c r="B32" s="1"/>
      <c r="C32" s="1">
        <f>C33+C34+C35</f>
        <v>367218712</v>
      </c>
      <c r="D32" s="1">
        <f t="shared" ref="D32:E32" si="1">D33+D34+D35</f>
        <v>665899435</v>
      </c>
      <c r="E32" s="1">
        <f t="shared" si="1"/>
        <v>1033118147</v>
      </c>
      <c r="F32" s="3"/>
    </row>
    <row r="33" spans="1:6">
      <c r="A33" s="21" t="s">
        <v>19</v>
      </c>
      <c r="B33" s="1"/>
      <c r="C33" s="1">
        <v>330515712</v>
      </c>
      <c r="D33" s="1">
        <v>580355435</v>
      </c>
      <c r="E33" s="1">
        <v>910871147</v>
      </c>
      <c r="F33" s="3"/>
    </row>
    <row r="34" spans="1:6">
      <c r="A34" s="21" t="s">
        <v>20</v>
      </c>
      <c r="B34" s="1"/>
      <c r="C34" s="1">
        <v>36703000</v>
      </c>
      <c r="D34" s="1">
        <v>85544000</v>
      </c>
      <c r="E34" s="1">
        <v>122247000</v>
      </c>
      <c r="F34" s="3"/>
    </row>
    <row r="35" spans="1:6">
      <c r="A35" s="21" t="s">
        <v>21</v>
      </c>
      <c r="B35" s="1"/>
      <c r="C35" s="1"/>
      <c r="D35" s="1"/>
      <c r="E35" s="1"/>
      <c r="F35" s="3"/>
    </row>
    <row r="36" spans="1:6">
      <c r="A36" s="19" t="s">
        <v>35</v>
      </c>
      <c r="B36" s="1"/>
      <c r="C36" s="1">
        <f>C37+C38+C39</f>
        <v>116176323</v>
      </c>
      <c r="D36" s="1">
        <f t="shared" ref="D36:E36" si="2">D37+D38+D39</f>
        <v>211978533</v>
      </c>
      <c r="E36" s="1">
        <f t="shared" si="2"/>
        <v>328154856</v>
      </c>
      <c r="F36" s="3"/>
    </row>
    <row r="37" spans="1:6">
      <c r="A37" s="21" t="s">
        <v>19</v>
      </c>
      <c r="B37" s="1"/>
      <c r="C37" s="1">
        <v>107072823</v>
      </c>
      <c r="D37" s="1">
        <v>189436533</v>
      </c>
      <c r="E37" s="1">
        <v>296509356</v>
      </c>
      <c r="F37" s="3"/>
    </row>
    <row r="38" spans="1:6">
      <c r="A38" s="21" t="s">
        <v>20</v>
      </c>
      <c r="B38" s="1"/>
      <c r="C38" s="1">
        <v>9103500</v>
      </c>
      <c r="D38" s="1">
        <v>22542000</v>
      </c>
      <c r="E38" s="1">
        <v>31645500</v>
      </c>
      <c r="F38" s="3"/>
    </row>
    <row r="39" spans="1:6">
      <c r="A39" s="21" t="s">
        <v>21</v>
      </c>
      <c r="B39" s="1"/>
      <c r="C39" s="1"/>
      <c r="D39" s="1"/>
      <c r="E39" s="1"/>
      <c r="F39" s="3"/>
    </row>
    <row r="40" spans="1:6">
      <c r="A40" s="19" t="s">
        <v>36</v>
      </c>
      <c r="B40" s="1"/>
      <c r="C40" s="1">
        <f>C41+C42+C43</f>
        <v>16266883</v>
      </c>
      <c r="D40" s="1">
        <f t="shared" ref="D40:E40" si="3">D41+D42+D43</f>
        <v>29446793</v>
      </c>
      <c r="E40" s="1">
        <f t="shared" si="3"/>
        <v>45713676</v>
      </c>
      <c r="F40" s="3"/>
    </row>
    <row r="41" spans="1:6">
      <c r="A41" s="21" t="s">
        <v>19</v>
      </c>
      <c r="B41" s="1"/>
      <c r="C41" s="1">
        <v>13376883</v>
      </c>
      <c r="D41" s="1">
        <v>23666793</v>
      </c>
      <c r="E41" s="1">
        <v>37043676</v>
      </c>
      <c r="F41" s="3"/>
    </row>
    <row r="42" spans="1:6">
      <c r="A42" s="21" t="s">
        <v>20</v>
      </c>
      <c r="B42" s="1"/>
      <c r="C42" s="1">
        <v>2890000</v>
      </c>
      <c r="D42" s="1">
        <v>5780000</v>
      </c>
      <c r="E42" s="1">
        <v>8670000</v>
      </c>
      <c r="F42" s="3"/>
    </row>
    <row r="43" spans="1:6">
      <c r="A43" s="21" t="s">
        <v>21</v>
      </c>
      <c r="B43" s="1"/>
      <c r="C43" s="1"/>
      <c r="D43" s="1"/>
      <c r="E43" s="1"/>
      <c r="F43" s="3"/>
    </row>
    <row r="44" spans="1:6">
      <c r="A44" s="19" t="s">
        <v>37</v>
      </c>
      <c r="B44" s="1"/>
      <c r="C44" s="1">
        <f>C45+C46+C47</f>
        <v>24024915</v>
      </c>
      <c r="D44" s="1">
        <f t="shared" ref="D44:E44" si="4">D45+D46+D47</f>
        <v>46529847</v>
      </c>
      <c r="E44" s="1">
        <f t="shared" si="4"/>
        <v>70554762</v>
      </c>
      <c r="F44" s="3"/>
    </row>
    <row r="45" spans="1:6">
      <c r="A45" s="21" t="s">
        <v>19</v>
      </c>
      <c r="B45" s="1"/>
      <c r="C45" s="1">
        <v>22001915</v>
      </c>
      <c r="D45" s="1">
        <v>41327847</v>
      </c>
      <c r="E45" s="1">
        <v>63329762</v>
      </c>
      <c r="F45" s="3"/>
    </row>
    <row r="46" spans="1:6">
      <c r="A46" s="21" t="s">
        <v>20</v>
      </c>
      <c r="B46" s="1"/>
      <c r="C46" s="1">
        <v>2023000</v>
      </c>
      <c r="D46" s="1">
        <v>5202000</v>
      </c>
      <c r="E46" s="1">
        <v>7225000</v>
      </c>
      <c r="F46" s="3"/>
    </row>
    <row r="47" spans="1:6">
      <c r="A47" s="21" t="s">
        <v>21</v>
      </c>
      <c r="B47" s="1"/>
      <c r="C47" s="1"/>
      <c r="D47" s="1"/>
      <c r="E47" s="1"/>
      <c r="F47" s="3"/>
    </row>
    <row r="48" spans="1:6">
      <c r="A48" s="19"/>
      <c r="B48" s="1"/>
      <c r="C48" s="1"/>
      <c r="D48" s="1"/>
      <c r="E48" s="1"/>
      <c r="F48" s="3"/>
    </row>
    <row r="49" spans="1:6" ht="15.75" thickBot="1">
      <c r="A49" s="10" t="s">
        <v>14</v>
      </c>
      <c r="B49" s="17"/>
      <c r="C49" s="17">
        <f>C28+C32+C36+C40+C44</f>
        <v>2518519551</v>
      </c>
      <c r="D49" s="17">
        <f t="shared" ref="D49" si="5">D28+D32+D36+D40+D44</f>
        <v>4563908212</v>
      </c>
      <c r="E49" s="17">
        <f>E28+E32+E36+E40+E44</f>
        <v>7082427763</v>
      </c>
      <c r="F49" s="3"/>
    </row>
    <row r="50" spans="1:6" ht="15.75" thickTop="1">
      <c r="A50" s="4" t="s">
        <v>38</v>
      </c>
      <c r="F50" s="3"/>
    </row>
    <row r="51" spans="1:6">
      <c r="F51" s="3"/>
    </row>
    <row r="53" spans="1:6">
      <c r="A53" s="58" t="s">
        <v>16</v>
      </c>
      <c r="B53" s="58"/>
      <c r="C53" s="58"/>
      <c r="D53" s="58"/>
      <c r="E53" s="58"/>
      <c r="F53" s="3"/>
    </row>
    <row r="54" spans="1:6">
      <c r="A54" s="58" t="s">
        <v>40</v>
      </c>
      <c r="B54" s="58"/>
      <c r="C54" s="58"/>
      <c r="D54" s="58"/>
      <c r="E54" s="58"/>
      <c r="F54" s="3"/>
    </row>
    <row r="55" spans="1:6">
      <c r="A55" s="23" t="s">
        <v>9</v>
      </c>
      <c r="B55" s="25" t="s">
        <v>10</v>
      </c>
      <c r="C55" s="29"/>
      <c r="D55" s="29"/>
      <c r="E55" s="29"/>
      <c r="F55" s="3"/>
    </row>
    <row r="57" spans="1:6" ht="15.75" thickBot="1">
      <c r="A57" s="6" t="s">
        <v>11</v>
      </c>
      <c r="B57" s="7" t="s">
        <v>29</v>
      </c>
      <c r="C57" s="7" t="s">
        <v>30</v>
      </c>
      <c r="D57" s="7" t="s">
        <v>31</v>
      </c>
      <c r="E57" s="7" t="s">
        <v>32</v>
      </c>
      <c r="F57" s="3"/>
    </row>
    <row r="59" spans="1:6" ht="30">
      <c r="A59" s="2" t="s">
        <v>22</v>
      </c>
      <c r="C59" s="1">
        <v>2284429551</v>
      </c>
      <c r="D59" s="3">
        <f>+D29+D33+D37+D41+D45</f>
        <v>4039662212</v>
      </c>
      <c r="E59" s="3">
        <f>SUM(C59:D59)</f>
        <v>6324091763</v>
      </c>
      <c r="F59" s="3"/>
    </row>
    <row r="60" spans="1:6" ht="45">
      <c r="A60" s="2" t="s">
        <v>23</v>
      </c>
      <c r="C60" s="3">
        <f>+C30+C34+C38+C42+C46</f>
        <v>234090000</v>
      </c>
      <c r="D60" s="3">
        <f>+D30+D34+D38+D42+D46</f>
        <v>524246000</v>
      </c>
      <c r="E60" s="3">
        <f>SUM(C60:D60)</f>
        <v>758336000</v>
      </c>
      <c r="F60" s="3"/>
    </row>
    <row r="61" spans="1:6">
      <c r="A61" s="2" t="s">
        <v>71</v>
      </c>
      <c r="F61" s="3"/>
    </row>
    <row r="62" spans="1:6">
      <c r="A62" s="4" t="s">
        <v>5</v>
      </c>
      <c r="F62" s="3"/>
    </row>
    <row r="63" spans="1:6">
      <c r="A63" s="4" t="s">
        <v>6</v>
      </c>
      <c r="F63" s="3"/>
    </row>
    <row r="64" spans="1:6" ht="15.75" thickBot="1">
      <c r="A64" s="10" t="s">
        <v>14</v>
      </c>
      <c r="B64" s="11"/>
      <c r="C64" s="11">
        <f>SUM(C59:C63)</f>
        <v>2518519551</v>
      </c>
      <c r="D64" s="11">
        <f t="shared" ref="D64:E64" si="6">SUM(D59:D63)</f>
        <v>4563908212</v>
      </c>
      <c r="E64" s="11">
        <f t="shared" si="6"/>
        <v>7082427763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29</v>
      </c>
      <c r="C72" s="7" t="s">
        <v>30</v>
      </c>
      <c r="D72" s="7" t="s">
        <v>31</v>
      </c>
      <c r="E72" s="7" t="s">
        <v>32</v>
      </c>
      <c r="F72" s="3"/>
    </row>
    <row r="74" spans="1:6">
      <c r="A74" s="5" t="s">
        <v>56</v>
      </c>
      <c r="C74" s="3">
        <f>B78</f>
        <v>0</v>
      </c>
      <c r="D74" s="3">
        <f>C78</f>
        <v>-2518519551</v>
      </c>
      <c r="E74" s="3">
        <f>B74</f>
        <v>0</v>
      </c>
      <c r="F74" s="3"/>
    </row>
    <row r="75" spans="1:6">
      <c r="A75" s="5" t="s">
        <v>43</v>
      </c>
      <c r="B75" s="3">
        <v>0</v>
      </c>
      <c r="C75" s="3">
        <v>0</v>
      </c>
      <c r="D75" s="3">
        <v>2518481942</v>
      </c>
      <c r="E75" s="3">
        <f>SUM(B75:D75)</f>
        <v>2518481942</v>
      </c>
      <c r="F75" s="3"/>
    </row>
    <row r="76" spans="1:6">
      <c r="A76" s="5" t="s">
        <v>44</v>
      </c>
      <c r="B76" s="3">
        <f>B75+B74</f>
        <v>0</v>
      </c>
      <c r="C76" s="3">
        <f t="shared" ref="C76:E76" si="7">C75+C74</f>
        <v>0</v>
      </c>
      <c r="D76" s="3">
        <f t="shared" si="7"/>
        <v>-37609</v>
      </c>
      <c r="E76" s="3">
        <f t="shared" si="7"/>
        <v>2518481942</v>
      </c>
      <c r="F76" s="3"/>
    </row>
    <row r="77" spans="1:6">
      <c r="A77" s="5" t="s">
        <v>45</v>
      </c>
      <c r="B77" s="3">
        <f>B64</f>
        <v>0</v>
      </c>
      <c r="C77" s="3">
        <f>C64</f>
        <v>2518519551</v>
      </c>
      <c r="D77" s="3">
        <f t="shared" ref="D77" si="8">D64</f>
        <v>4563908212</v>
      </c>
      <c r="E77" s="3">
        <f>SUM(B77:D77)</f>
        <v>7082427763</v>
      </c>
      <c r="F77" s="3"/>
    </row>
    <row r="78" spans="1:6">
      <c r="A78" s="5" t="s">
        <v>46</v>
      </c>
      <c r="B78" s="3">
        <f>B76-B77</f>
        <v>0</v>
      </c>
      <c r="C78" s="3">
        <f t="shared" ref="C78:E78" si="9">C76-C77</f>
        <v>-2518519551</v>
      </c>
      <c r="D78" s="3">
        <f t="shared" si="9"/>
        <v>-4563945821</v>
      </c>
      <c r="E78" s="3">
        <f t="shared" si="9"/>
        <v>-4563945821</v>
      </c>
      <c r="F78" s="3"/>
    </row>
    <row r="79" spans="1:6" ht="15.75" thickBot="1">
      <c r="A79" s="18"/>
      <c r="B79" s="11"/>
      <c r="C79" s="11"/>
      <c r="D79" s="11"/>
      <c r="E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</sheetData>
  <mergeCells count="11">
    <mergeCell ref="A54:E54"/>
    <mergeCell ref="A68:E68"/>
    <mergeCell ref="A69:E69"/>
    <mergeCell ref="A23:E23"/>
    <mergeCell ref="A1:F1"/>
    <mergeCell ref="A7:F7"/>
    <mergeCell ref="A8:F8"/>
    <mergeCell ref="A22:E22"/>
    <mergeCell ref="A53:E53"/>
    <mergeCell ref="A24:E24"/>
    <mergeCell ref="A19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2"/>
  <sheetViews>
    <sheetView topLeftCell="A37" workbookViewId="0">
      <selection activeCell="A61" sqref="A61"/>
    </sheetView>
  </sheetViews>
  <sheetFormatPr baseColWidth="10" defaultColWidth="11.42578125" defaultRowHeight="15"/>
  <cols>
    <col min="1" max="1" width="63.140625" style="4" customWidth="1"/>
    <col min="2" max="5" width="16.7109375" style="3" bestFit="1" customWidth="1"/>
    <col min="6" max="6" width="14.42578125" style="1" customWidth="1"/>
    <col min="7" max="7" width="11.5703125" style="3" bestFit="1" customWidth="1"/>
    <col min="8" max="16384" width="11.42578125" style="3"/>
  </cols>
  <sheetData>
    <row r="1" spans="1:7">
      <c r="A1" s="58" t="s">
        <v>17</v>
      </c>
      <c r="B1" s="58"/>
      <c r="C1" s="58"/>
      <c r="D1" s="58"/>
      <c r="E1" s="58"/>
      <c r="F1" s="58"/>
    </row>
    <row r="2" spans="1:7">
      <c r="A2" s="23" t="s">
        <v>0</v>
      </c>
      <c r="B2" s="24" t="s">
        <v>69</v>
      </c>
      <c r="C2" s="25"/>
      <c r="D2" s="26"/>
      <c r="E2" s="26"/>
      <c r="F2" s="26"/>
    </row>
    <row r="3" spans="1:7">
      <c r="A3" s="23" t="s">
        <v>1</v>
      </c>
      <c r="B3" s="24" t="s">
        <v>18</v>
      </c>
      <c r="C3" s="27"/>
      <c r="D3" s="26"/>
      <c r="E3" s="26"/>
      <c r="F3" s="26"/>
    </row>
    <row r="4" spans="1:7">
      <c r="A4" s="23" t="s">
        <v>12</v>
      </c>
      <c r="B4" s="27" t="s">
        <v>70</v>
      </c>
      <c r="C4" s="27"/>
      <c r="D4" s="26"/>
      <c r="E4" s="26"/>
      <c r="F4" s="26"/>
    </row>
    <row r="5" spans="1:7">
      <c r="A5" s="23" t="s">
        <v>57</v>
      </c>
      <c r="B5" s="28" t="s">
        <v>59</v>
      </c>
      <c r="C5" s="27"/>
      <c r="D5" s="26"/>
      <c r="E5" s="26"/>
      <c r="F5" s="26"/>
    </row>
    <row r="6" spans="1:7">
      <c r="A6" s="22"/>
      <c r="B6" s="22"/>
      <c r="C6" s="22"/>
      <c r="D6" s="22"/>
      <c r="E6" s="22"/>
      <c r="F6" s="22"/>
    </row>
    <row r="7" spans="1:7">
      <c r="A7" s="58" t="s">
        <v>7</v>
      </c>
      <c r="B7" s="58"/>
      <c r="C7" s="58"/>
      <c r="D7" s="58"/>
      <c r="E7" s="58"/>
      <c r="F7" s="58"/>
    </row>
    <row r="8" spans="1:7">
      <c r="A8" s="58" t="s">
        <v>13</v>
      </c>
      <c r="B8" s="58"/>
      <c r="C8" s="58"/>
      <c r="D8" s="58"/>
      <c r="E8" s="58"/>
      <c r="F8" s="58"/>
    </row>
    <row r="9" spans="1:7">
      <c r="A9" s="3"/>
    </row>
    <row r="10" spans="1:7" ht="15.75" thickBot="1">
      <c r="A10" s="6" t="s">
        <v>2</v>
      </c>
      <c r="B10" s="7" t="s">
        <v>3</v>
      </c>
      <c r="C10" s="7" t="s">
        <v>47</v>
      </c>
      <c r="D10" s="7" t="s">
        <v>48</v>
      </c>
      <c r="E10" s="7" t="s">
        <v>49</v>
      </c>
      <c r="F10" s="8" t="s">
        <v>50</v>
      </c>
    </row>
    <row r="12" spans="1:7">
      <c r="A12" s="19" t="s">
        <v>33</v>
      </c>
      <c r="B12" s="3" t="s">
        <v>4</v>
      </c>
      <c r="C12" s="9">
        <v>486851</v>
      </c>
      <c r="D12" s="9">
        <v>486851</v>
      </c>
      <c r="E12" s="9">
        <v>486851</v>
      </c>
      <c r="F12" s="20">
        <v>486851</v>
      </c>
      <c r="G12" s="9"/>
    </row>
    <row r="13" spans="1:7">
      <c r="A13" s="19" t="s">
        <v>34</v>
      </c>
      <c r="B13" s="3" t="s">
        <v>4</v>
      </c>
      <c r="C13" s="9">
        <v>92468</v>
      </c>
      <c r="D13" s="9">
        <v>92468</v>
      </c>
      <c r="E13" s="9">
        <v>92468</v>
      </c>
      <c r="F13" s="20">
        <v>92468</v>
      </c>
      <c r="G13" s="9"/>
    </row>
    <row r="14" spans="1:7">
      <c r="A14" s="19" t="s">
        <v>35</v>
      </c>
      <c r="B14" s="3" t="s">
        <v>4</v>
      </c>
      <c r="C14" s="9">
        <v>31468</v>
      </c>
      <c r="D14" s="9">
        <v>31468</v>
      </c>
      <c r="E14" s="9">
        <v>31468</v>
      </c>
      <c r="F14" s="20">
        <v>31468</v>
      </c>
      <c r="G14" s="9"/>
    </row>
    <row r="15" spans="1:7">
      <c r="A15" s="19" t="s">
        <v>36</v>
      </c>
      <c r="B15" s="3" t="s">
        <v>4</v>
      </c>
      <c r="C15" s="9">
        <v>3793</v>
      </c>
      <c r="D15" s="9">
        <v>3793</v>
      </c>
      <c r="E15" s="9">
        <v>3793</v>
      </c>
      <c r="F15" s="20">
        <v>3793</v>
      </c>
      <c r="G15" s="9"/>
    </row>
    <row r="16" spans="1:7">
      <c r="A16" s="19" t="s">
        <v>37</v>
      </c>
      <c r="B16" s="3" t="s">
        <v>4</v>
      </c>
      <c r="C16" s="9">
        <v>9227</v>
      </c>
      <c r="D16" s="9">
        <v>9227</v>
      </c>
      <c r="E16" s="9">
        <v>9227</v>
      </c>
      <c r="F16" s="20">
        <v>9227</v>
      </c>
      <c r="G16" s="9"/>
    </row>
    <row r="17" spans="1:7" ht="15.75" thickBot="1">
      <c r="A17" s="10" t="s">
        <v>14</v>
      </c>
      <c r="B17" s="11"/>
      <c r="C17" s="12">
        <f>SUM(C12:C16)</f>
        <v>623807</v>
      </c>
      <c r="D17" s="12">
        <f>SUM(D12:D16)</f>
        <v>623807</v>
      </c>
      <c r="E17" s="12">
        <f>SUM(E12:E16)</f>
        <v>623807</v>
      </c>
      <c r="F17" s="12">
        <f>SUM(F12:F16)</f>
        <v>623807</v>
      </c>
      <c r="G17" s="9"/>
    </row>
    <row r="18" spans="1:7" ht="15.75" thickTop="1">
      <c r="A18" s="4" t="s">
        <v>38</v>
      </c>
      <c r="B18" s="14"/>
      <c r="C18" s="14"/>
      <c r="D18" s="14"/>
      <c r="E18" s="14"/>
      <c r="F18" s="15"/>
    </row>
    <row r="19" spans="1:7">
      <c r="A19" s="60" t="s">
        <v>75</v>
      </c>
      <c r="B19" s="60"/>
      <c r="C19" s="60"/>
      <c r="D19" s="60"/>
      <c r="E19" s="60"/>
      <c r="F19" s="60"/>
    </row>
    <row r="20" spans="1:7">
      <c r="A20" s="60"/>
      <c r="B20" s="60"/>
      <c r="C20" s="60"/>
      <c r="D20" s="60"/>
      <c r="E20" s="60"/>
      <c r="F20" s="60"/>
    </row>
    <row r="22" spans="1:7">
      <c r="A22" s="59" t="s">
        <v>15</v>
      </c>
      <c r="B22" s="59"/>
      <c r="C22" s="59"/>
      <c r="D22" s="59"/>
      <c r="E22" s="59"/>
    </row>
    <row r="23" spans="1:7">
      <c r="A23" s="58" t="s">
        <v>8</v>
      </c>
      <c r="B23" s="58"/>
      <c r="C23" s="58"/>
      <c r="D23" s="58"/>
      <c r="E23" s="58"/>
    </row>
    <row r="24" spans="1:7">
      <c r="A24" s="23" t="s">
        <v>9</v>
      </c>
      <c r="B24" s="28" t="s">
        <v>10</v>
      </c>
      <c r="C24" s="29"/>
      <c r="D24" s="29"/>
      <c r="E24" s="29"/>
      <c r="F24" s="3"/>
    </row>
    <row r="25" spans="1:7">
      <c r="B25" s="5"/>
      <c r="C25" s="16"/>
      <c r="D25" s="16"/>
      <c r="E25" s="16"/>
      <c r="F25" s="3"/>
    </row>
    <row r="26" spans="1:7" ht="15.75" thickBot="1">
      <c r="A26" s="6" t="s">
        <v>2</v>
      </c>
      <c r="B26" s="7" t="s">
        <v>47</v>
      </c>
      <c r="C26" s="7" t="s">
        <v>48</v>
      </c>
      <c r="D26" s="7" t="s">
        <v>49</v>
      </c>
      <c r="E26" s="7" t="s">
        <v>50</v>
      </c>
      <c r="F26" s="3"/>
    </row>
    <row r="27" spans="1:7">
      <c r="B27" s="1"/>
      <c r="C27" s="1"/>
      <c r="D27" s="1"/>
      <c r="E27" s="1"/>
      <c r="F27" s="3"/>
    </row>
    <row r="28" spans="1:7">
      <c r="A28" s="19" t="s">
        <v>33</v>
      </c>
      <c r="B28" s="1"/>
      <c r="C28" s="1"/>
      <c r="D28" s="1"/>
      <c r="E28" s="1">
        <f>SUM(E29:E31)</f>
        <v>9681115749</v>
      </c>
      <c r="F28" s="3"/>
    </row>
    <row r="29" spans="1:7">
      <c r="A29" s="21" t="s">
        <v>19</v>
      </c>
      <c r="B29" s="1">
        <v>2100408747</v>
      </c>
      <c r="C29" s="1">
        <v>3074135900</v>
      </c>
      <c r="D29" s="1">
        <v>3075206602</v>
      </c>
      <c r="E29" s="1">
        <f>SUM(B29:D29)</f>
        <v>8249751249</v>
      </c>
      <c r="F29" s="3"/>
    </row>
    <row r="30" spans="1:7">
      <c r="A30" s="21" t="s">
        <v>20</v>
      </c>
      <c r="B30" s="1">
        <v>491392000</v>
      </c>
      <c r="C30" s="1">
        <v>476994500</v>
      </c>
      <c r="D30" s="1">
        <v>462978000</v>
      </c>
      <c r="E30" s="1">
        <v>1431364500</v>
      </c>
      <c r="F30" s="3"/>
    </row>
    <row r="31" spans="1:7">
      <c r="A31" s="21" t="s">
        <v>21</v>
      </c>
      <c r="B31" s="1"/>
      <c r="C31" s="1"/>
      <c r="D31" s="1"/>
      <c r="E31" s="1"/>
      <c r="F31" s="3"/>
    </row>
    <row r="32" spans="1:7">
      <c r="A32" s="19" t="s">
        <v>34</v>
      </c>
      <c r="B32" s="1"/>
      <c r="C32" s="1"/>
      <c r="D32" s="1"/>
      <c r="E32" s="1">
        <f>SUM(E33:E35)</f>
        <v>1776395197</v>
      </c>
      <c r="F32" s="3"/>
    </row>
    <row r="33" spans="1:6">
      <c r="A33" s="21" t="s">
        <v>19</v>
      </c>
      <c r="B33" s="1">
        <v>378111285</v>
      </c>
      <c r="C33" s="1">
        <v>556558270</v>
      </c>
      <c r="D33" s="1">
        <v>561598642</v>
      </c>
      <c r="E33" s="1">
        <f>SUM(B33:D33)</f>
        <v>1496268197</v>
      </c>
      <c r="F33" s="3"/>
    </row>
    <row r="34" spans="1:6">
      <c r="A34" s="21" t="s">
        <v>20</v>
      </c>
      <c r="B34" s="1">
        <v>95456000</v>
      </c>
      <c r="C34" s="1">
        <v>93636000</v>
      </c>
      <c r="D34" s="1">
        <v>91035000</v>
      </c>
      <c r="E34" s="1">
        <f>SUM(B34:D34)</f>
        <v>280127000</v>
      </c>
      <c r="F34" s="3"/>
    </row>
    <row r="35" spans="1:6">
      <c r="A35" s="21" t="s">
        <v>21</v>
      </c>
      <c r="B35" s="1"/>
      <c r="C35" s="1"/>
      <c r="D35" s="1"/>
      <c r="E35" s="1"/>
      <c r="F35" s="3"/>
    </row>
    <row r="36" spans="1:6">
      <c r="A36" s="19" t="s">
        <v>35</v>
      </c>
      <c r="B36" s="1"/>
      <c r="C36" s="1"/>
      <c r="D36" s="1"/>
      <c r="E36" s="1">
        <f>SUM(E37:E39)</f>
        <v>567015599</v>
      </c>
      <c r="F36" s="3"/>
    </row>
    <row r="37" spans="1:6">
      <c r="A37" s="21" t="s">
        <v>19</v>
      </c>
      <c r="B37" s="1">
        <v>124002903</v>
      </c>
      <c r="C37" s="1">
        <v>182073848</v>
      </c>
      <c r="D37" s="1">
        <v>182073848</v>
      </c>
      <c r="E37" s="1">
        <f>SUM(B37:D37)</f>
        <v>488150599</v>
      </c>
      <c r="F37" s="3"/>
    </row>
    <row r="38" spans="1:6">
      <c r="A38" s="21" t="s">
        <v>20</v>
      </c>
      <c r="B38" s="1">
        <v>27134000</v>
      </c>
      <c r="C38" s="1">
        <v>25432000</v>
      </c>
      <c r="D38" s="1">
        <v>26299000</v>
      </c>
      <c r="E38" s="1">
        <f>SUM(B38:D38)</f>
        <v>78865000</v>
      </c>
      <c r="F38" s="3"/>
    </row>
    <row r="39" spans="1:6">
      <c r="A39" s="21" t="s">
        <v>21</v>
      </c>
      <c r="B39" s="1"/>
      <c r="C39" s="1"/>
      <c r="D39" s="1"/>
      <c r="E39" s="1"/>
      <c r="F39" s="3"/>
    </row>
    <row r="40" spans="1:6">
      <c r="A40" s="19" t="s">
        <v>36</v>
      </c>
      <c r="B40" s="1"/>
      <c r="C40" s="1"/>
      <c r="D40" s="1"/>
      <c r="E40" s="1">
        <f>SUM(E41:E43)</f>
        <v>79061969</v>
      </c>
      <c r="F40" s="3"/>
    </row>
    <row r="41" spans="1:6">
      <c r="A41" s="21" t="s">
        <v>19</v>
      </c>
      <c r="B41" s="1">
        <v>15434865</v>
      </c>
      <c r="C41" s="1">
        <v>22637802</v>
      </c>
      <c r="D41" s="1">
        <v>22637802</v>
      </c>
      <c r="E41" s="1">
        <f>SUM(B41:D41)</f>
        <v>60710469</v>
      </c>
      <c r="F41" s="3"/>
    </row>
    <row r="42" spans="1:6">
      <c r="A42" s="21" t="s">
        <v>20</v>
      </c>
      <c r="B42" s="1">
        <v>6213500</v>
      </c>
      <c r="C42" s="1">
        <v>6069000</v>
      </c>
      <c r="D42" s="1">
        <v>6069000</v>
      </c>
      <c r="E42" s="1">
        <f>SUM(B42:D42)</f>
        <v>18351500</v>
      </c>
      <c r="F42" s="3"/>
    </row>
    <row r="43" spans="1:6">
      <c r="A43" s="21" t="s">
        <v>21</v>
      </c>
      <c r="B43" s="1"/>
      <c r="C43" s="1"/>
      <c r="D43" s="1"/>
      <c r="E43" s="1"/>
      <c r="F43" s="3"/>
    </row>
    <row r="44" spans="1:6">
      <c r="A44" s="19" t="s">
        <v>37</v>
      </c>
      <c r="B44" s="1"/>
      <c r="C44" s="1"/>
      <c r="D44" s="1"/>
      <c r="E44" s="1">
        <f>SUM(E45:E47)</f>
        <v>150182353</v>
      </c>
      <c r="F44" s="3"/>
    </row>
    <row r="45" spans="1:6">
      <c r="A45" s="21" t="s">
        <v>19</v>
      </c>
      <c r="B45" s="1">
        <v>31163675</v>
      </c>
      <c r="C45" s="1">
        <v>46728836</v>
      </c>
      <c r="D45" s="1">
        <v>54082842</v>
      </c>
      <c r="E45" s="1">
        <f>SUM(B45:D45)</f>
        <v>131975353</v>
      </c>
      <c r="F45" s="3"/>
    </row>
    <row r="46" spans="1:6">
      <c r="A46" s="21" t="s">
        <v>20</v>
      </c>
      <c r="B46" s="1">
        <v>6647000</v>
      </c>
      <c r="C46" s="1">
        <v>5780000</v>
      </c>
      <c r="D46" s="1">
        <v>5780000</v>
      </c>
      <c r="E46" s="1">
        <f>SUM(B46:D46)</f>
        <v>18207000</v>
      </c>
      <c r="F46" s="3"/>
    </row>
    <row r="47" spans="1:6">
      <c r="A47" s="21" t="s">
        <v>21</v>
      </c>
      <c r="B47" s="1"/>
      <c r="C47" s="1"/>
      <c r="D47" s="1"/>
      <c r="E47" s="1"/>
      <c r="F47" s="3"/>
    </row>
    <row r="48" spans="1:6">
      <c r="A48" s="19"/>
      <c r="B48" s="1"/>
      <c r="C48" s="1"/>
      <c r="D48" s="1"/>
      <c r="E48" s="1"/>
      <c r="F48" s="3"/>
    </row>
    <row r="49" spans="1:6" ht="15.75" thickBot="1">
      <c r="A49" s="10" t="s">
        <v>14</v>
      </c>
      <c r="B49" s="17">
        <f>SUM(B29:B46)</f>
        <v>3275963975</v>
      </c>
      <c r="C49" s="17">
        <f>SUM(C29:C46)</f>
        <v>4490046156</v>
      </c>
      <c r="D49" s="17">
        <f>SUM(D29:D46)</f>
        <v>4487760736</v>
      </c>
      <c r="E49" s="17">
        <f>SUM(B49:D49)</f>
        <v>12253770867</v>
      </c>
      <c r="F49" s="3"/>
    </row>
    <row r="50" spans="1:6" ht="15.75" thickTop="1">
      <c r="A50" s="4" t="s">
        <v>38</v>
      </c>
      <c r="F50" s="3"/>
    </row>
    <row r="51" spans="1:6">
      <c r="F51" s="3"/>
    </row>
    <row r="52" spans="1:6">
      <c r="A52" s="5"/>
      <c r="F52" s="3"/>
    </row>
    <row r="53" spans="1:6">
      <c r="A53" s="58" t="s">
        <v>16</v>
      </c>
      <c r="B53" s="58"/>
      <c r="C53" s="58"/>
      <c r="D53" s="58"/>
      <c r="E53" s="58"/>
      <c r="F53" s="3"/>
    </row>
    <row r="54" spans="1:6">
      <c r="A54" s="58" t="s">
        <v>8</v>
      </c>
      <c r="B54" s="58"/>
      <c r="C54" s="58"/>
      <c r="D54" s="58"/>
      <c r="E54" s="58"/>
      <c r="F54" s="3"/>
    </row>
    <row r="55" spans="1:6">
      <c r="A55" s="23" t="s">
        <v>9</v>
      </c>
      <c r="B55" s="25" t="s">
        <v>10</v>
      </c>
      <c r="C55" s="29"/>
      <c r="D55" s="29"/>
      <c r="E55" s="29"/>
      <c r="F55" s="3"/>
    </row>
    <row r="57" spans="1:6" ht="15.75" thickBot="1">
      <c r="A57" s="6" t="s">
        <v>11</v>
      </c>
      <c r="B57" s="7" t="s">
        <v>47</v>
      </c>
      <c r="C57" s="7" t="s">
        <v>48</v>
      </c>
      <c r="D57" s="7" t="s">
        <v>49</v>
      </c>
      <c r="E57" s="7" t="s">
        <v>50</v>
      </c>
      <c r="F57" s="3"/>
    </row>
    <row r="59" spans="1:6" ht="30">
      <c r="A59" s="2" t="s">
        <v>22</v>
      </c>
      <c r="B59" s="3">
        <v>2649121475</v>
      </c>
      <c r="C59" s="1">
        <v>3882134656</v>
      </c>
      <c r="D59" s="3">
        <v>3895599736</v>
      </c>
      <c r="E59" s="3">
        <f>SUM(B59:D59)</f>
        <v>10426855867</v>
      </c>
      <c r="F59" s="3"/>
    </row>
    <row r="60" spans="1:6" ht="30">
      <c r="A60" s="2" t="s">
        <v>23</v>
      </c>
      <c r="B60" s="3">
        <v>626842500</v>
      </c>
      <c r="C60" s="3">
        <v>607911500</v>
      </c>
      <c r="D60" s="3">
        <v>592161000</v>
      </c>
      <c r="E60" s="3">
        <f>SUM(B60:D60)</f>
        <v>1826915000</v>
      </c>
      <c r="F60" s="3"/>
    </row>
    <row r="61" spans="1:6">
      <c r="A61" s="2" t="s">
        <v>71</v>
      </c>
      <c r="F61" s="3"/>
    </row>
    <row r="62" spans="1:6">
      <c r="A62" s="4" t="s">
        <v>5</v>
      </c>
      <c r="F62" s="3"/>
    </row>
    <row r="63" spans="1:6">
      <c r="A63" s="4" t="s">
        <v>6</v>
      </c>
      <c r="F63" s="3"/>
    </row>
    <row r="64" spans="1:6" ht="15.75" thickBot="1">
      <c r="A64" s="10" t="s">
        <v>14</v>
      </c>
      <c r="B64" s="11">
        <f>SUM(B59:B63)</f>
        <v>3275963975</v>
      </c>
      <c r="C64" s="11">
        <f>SUM(C59:C63)</f>
        <v>4490046156</v>
      </c>
      <c r="D64" s="11">
        <f>SUM(D59:D60)</f>
        <v>4487760736</v>
      </c>
      <c r="E64" s="11">
        <f>SUM(E59:E63)</f>
        <v>12253770867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47</v>
      </c>
      <c r="C72" s="7" t="s">
        <v>48</v>
      </c>
      <c r="D72" s="7" t="s">
        <v>49</v>
      </c>
      <c r="E72" s="7" t="s">
        <v>50</v>
      </c>
      <c r="F72" s="3"/>
    </row>
    <row r="74" spans="1:6">
      <c r="A74" s="5" t="s">
        <v>56</v>
      </c>
      <c r="B74" s="3">
        <f>'I Trimestre'!E78</f>
        <v>-4563945821</v>
      </c>
      <c r="C74" s="3">
        <f>B78</f>
        <v>-7839909796</v>
      </c>
      <c r="D74" s="3">
        <f>C78</f>
        <v>-4487548875</v>
      </c>
      <c r="E74" s="3">
        <f>B74</f>
        <v>-4563945821</v>
      </c>
      <c r="F74" s="3"/>
    </row>
    <row r="75" spans="1:6">
      <c r="A75" s="5" t="s">
        <v>43</v>
      </c>
      <c r="B75" s="3">
        <v>0</v>
      </c>
      <c r="C75" s="3">
        <v>7842407077</v>
      </c>
      <c r="D75" s="3">
        <v>4490913456</v>
      </c>
      <c r="E75" s="3">
        <f>SUM(B75:D75)</f>
        <v>12333320533</v>
      </c>
      <c r="F75" s="3"/>
    </row>
    <row r="76" spans="1:6">
      <c r="A76" s="5" t="s">
        <v>44</v>
      </c>
      <c r="B76" s="3">
        <f>B75+B74</f>
        <v>-4563945821</v>
      </c>
      <c r="C76" s="3">
        <f t="shared" ref="C76:E76" si="0">C75+C74</f>
        <v>2497281</v>
      </c>
      <c r="D76" s="3">
        <f t="shared" si="0"/>
        <v>3364581</v>
      </c>
      <c r="E76" s="3">
        <f t="shared" si="0"/>
        <v>7769374712</v>
      </c>
      <c r="F76" s="3"/>
    </row>
    <row r="77" spans="1:6">
      <c r="A77" s="5" t="s">
        <v>45</v>
      </c>
      <c r="B77" s="3">
        <f>B64</f>
        <v>3275963975</v>
      </c>
      <c r="C77" s="3">
        <f t="shared" ref="C77:D77" si="1">C64</f>
        <v>4490046156</v>
      </c>
      <c r="D77" s="3">
        <f t="shared" si="1"/>
        <v>4487760736</v>
      </c>
      <c r="E77" s="3">
        <f>SUM(B77:D77)</f>
        <v>12253770867</v>
      </c>
      <c r="F77" s="3"/>
    </row>
    <row r="78" spans="1:6">
      <c r="A78" s="5" t="s">
        <v>46</v>
      </c>
      <c r="B78" s="3">
        <f>B76-B77</f>
        <v>-7839909796</v>
      </c>
      <c r="C78" s="3">
        <f t="shared" ref="C78:E78" si="2">C76-C77</f>
        <v>-4487548875</v>
      </c>
      <c r="D78" s="3">
        <f t="shared" si="2"/>
        <v>-4484396155</v>
      </c>
      <c r="E78" s="3">
        <f t="shared" si="2"/>
        <v>-4484396155</v>
      </c>
      <c r="F78" s="3"/>
    </row>
    <row r="79" spans="1:6" ht="15.75" thickBot="1">
      <c r="A79" s="18"/>
      <c r="B79" s="11"/>
      <c r="C79" s="11"/>
      <c r="D79" s="11"/>
      <c r="E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</sheetData>
  <mergeCells count="10">
    <mergeCell ref="A54:E54"/>
    <mergeCell ref="A53:E53"/>
    <mergeCell ref="A68:E68"/>
    <mergeCell ref="A69:E69"/>
    <mergeCell ref="A1:F1"/>
    <mergeCell ref="A7:F7"/>
    <mergeCell ref="A8:F8"/>
    <mergeCell ref="A22:E22"/>
    <mergeCell ref="A23:E23"/>
    <mergeCell ref="A19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topLeftCell="A43" workbookViewId="0">
      <selection activeCell="A61" sqref="A61"/>
    </sheetView>
  </sheetViews>
  <sheetFormatPr baseColWidth="10" defaultColWidth="11.42578125" defaultRowHeight="15"/>
  <cols>
    <col min="1" max="1" width="63.140625" style="4" customWidth="1"/>
    <col min="2" max="5" width="16.7109375" style="3" bestFit="1" customWidth="1"/>
    <col min="6" max="6" width="14.42578125" style="1" customWidth="1"/>
    <col min="7" max="7" width="11.5703125" style="3" bestFit="1" customWidth="1"/>
    <col min="8" max="16384" width="11.42578125" style="3"/>
  </cols>
  <sheetData>
    <row r="1" spans="1:7">
      <c r="A1" s="58" t="s">
        <v>17</v>
      </c>
      <c r="B1" s="58"/>
      <c r="C1" s="58"/>
      <c r="D1" s="58"/>
      <c r="E1" s="58"/>
      <c r="F1" s="58"/>
    </row>
    <row r="2" spans="1:7">
      <c r="A2" s="23" t="s">
        <v>0</v>
      </c>
      <c r="B2" s="24" t="s">
        <v>69</v>
      </c>
      <c r="C2" s="25"/>
      <c r="D2" s="26"/>
      <c r="E2" s="26"/>
      <c r="F2" s="26"/>
    </row>
    <row r="3" spans="1:7">
      <c r="A3" s="23" t="s">
        <v>1</v>
      </c>
      <c r="B3" s="24" t="s">
        <v>18</v>
      </c>
      <c r="C3" s="27"/>
      <c r="D3" s="26"/>
      <c r="E3" s="26"/>
      <c r="F3" s="26"/>
    </row>
    <row r="4" spans="1:7">
      <c r="A4" s="23" t="s">
        <v>12</v>
      </c>
      <c r="B4" s="27" t="s">
        <v>70</v>
      </c>
      <c r="C4" s="27"/>
      <c r="D4" s="26"/>
      <c r="E4" s="26"/>
      <c r="F4" s="26"/>
    </row>
    <row r="5" spans="1:7">
      <c r="A5" s="23" t="s">
        <v>57</v>
      </c>
      <c r="B5" s="28" t="s">
        <v>58</v>
      </c>
      <c r="C5" s="27"/>
      <c r="D5" s="26"/>
      <c r="E5" s="26"/>
      <c r="F5" s="26"/>
    </row>
    <row r="6" spans="1:7">
      <c r="A6" s="22"/>
      <c r="B6" s="22"/>
      <c r="C6" s="22"/>
      <c r="D6" s="22"/>
      <c r="E6" s="22"/>
      <c r="F6" s="22"/>
    </row>
    <row r="7" spans="1:7">
      <c r="A7" s="58" t="s">
        <v>7</v>
      </c>
      <c r="B7" s="58"/>
      <c r="C7" s="58"/>
      <c r="D7" s="58"/>
      <c r="E7" s="58"/>
      <c r="F7" s="58"/>
    </row>
    <row r="8" spans="1:7">
      <c r="A8" s="58" t="s">
        <v>13</v>
      </c>
      <c r="B8" s="58"/>
      <c r="C8" s="58"/>
      <c r="D8" s="58"/>
      <c r="E8" s="58"/>
      <c r="F8" s="58"/>
    </row>
    <row r="9" spans="1:7">
      <c r="A9" s="3"/>
    </row>
    <row r="10" spans="1:7" ht="15.75" thickBot="1">
      <c r="A10" s="6" t="s">
        <v>2</v>
      </c>
      <c r="B10" s="7" t="s">
        <v>3</v>
      </c>
      <c r="C10" s="7" t="s">
        <v>51</v>
      </c>
      <c r="D10" s="7" t="s">
        <v>52</v>
      </c>
      <c r="E10" s="7" t="s">
        <v>53</v>
      </c>
      <c r="F10" s="8" t="s">
        <v>54</v>
      </c>
    </row>
    <row r="12" spans="1:7">
      <c r="A12" s="19" t="s">
        <v>33</v>
      </c>
      <c r="B12" s="3" t="s">
        <v>4</v>
      </c>
      <c r="C12" s="9">
        <v>471791</v>
      </c>
      <c r="D12" s="9">
        <v>471791</v>
      </c>
      <c r="E12" s="9">
        <v>471791</v>
      </c>
      <c r="F12" s="20">
        <v>471791</v>
      </c>
      <c r="G12" s="9"/>
    </row>
    <row r="13" spans="1:7">
      <c r="A13" s="19" t="s">
        <v>34</v>
      </c>
      <c r="B13" s="3" t="s">
        <v>4</v>
      </c>
      <c r="C13" s="9">
        <v>93130</v>
      </c>
      <c r="D13" s="9">
        <v>93130</v>
      </c>
      <c r="E13" s="9">
        <v>93130</v>
      </c>
      <c r="F13" s="20">
        <v>93130</v>
      </c>
      <c r="G13" s="9"/>
    </row>
    <row r="14" spans="1:7">
      <c r="A14" s="19" t="s">
        <v>35</v>
      </c>
      <c r="B14" s="3" t="s">
        <v>4</v>
      </c>
      <c r="C14" s="9">
        <v>31444</v>
      </c>
      <c r="D14" s="9">
        <v>31444</v>
      </c>
      <c r="E14" s="9">
        <v>31444</v>
      </c>
      <c r="F14" s="20">
        <v>31444</v>
      </c>
      <c r="G14" s="9"/>
    </row>
    <row r="15" spans="1:7">
      <c r="A15" s="19" t="s">
        <v>36</v>
      </c>
      <c r="B15" s="3" t="s">
        <v>4</v>
      </c>
      <c r="C15" s="9">
        <v>3862</v>
      </c>
      <c r="D15" s="9">
        <v>3862</v>
      </c>
      <c r="E15" s="9">
        <v>3862</v>
      </c>
      <c r="F15" s="20">
        <v>3862</v>
      </c>
      <c r="G15" s="9"/>
    </row>
    <row r="16" spans="1:7">
      <c r="A16" s="19" t="s">
        <v>37</v>
      </c>
      <c r="B16" s="3" t="s">
        <v>4</v>
      </c>
      <c r="C16" s="9">
        <v>9397</v>
      </c>
      <c r="D16" s="9">
        <v>9397</v>
      </c>
      <c r="E16" s="9">
        <v>9397</v>
      </c>
      <c r="F16" s="20">
        <v>9397</v>
      </c>
      <c r="G16" s="9"/>
    </row>
    <row r="17" spans="1:7" ht="15.75" thickBot="1">
      <c r="A17" s="10" t="s">
        <v>14</v>
      </c>
      <c r="B17" s="11"/>
      <c r="C17" s="12">
        <f>SUM(C12:C16)</f>
        <v>609624</v>
      </c>
      <c r="D17" s="12">
        <f>SUM(D12:D16)</f>
        <v>609624</v>
      </c>
      <c r="E17" s="12">
        <f>SUM(E12:E16)</f>
        <v>609624</v>
      </c>
      <c r="F17" s="12">
        <f>SUM(F12:F16)</f>
        <v>609624</v>
      </c>
      <c r="G17" s="9"/>
    </row>
    <row r="18" spans="1:7" ht="15.75" thickTop="1">
      <c r="A18" s="4" t="s">
        <v>38</v>
      </c>
    </row>
    <row r="19" spans="1:7">
      <c r="A19" s="60" t="s">
        <v>75</v>
      </c>
      <c r="B19" s="60"/>
      <c r="C19" s="60"/>
      <c r="D19" s="60"/>
      <c r="E19" s="60"/>
      <c r="F19" s="60"/>
    </row>
    <row r="20" spans="1:7">
      <c r="A20" s="60"/>
      <c r="B20" s="60"/>
      <c r="C20" s="60"/>
      <c r="D20" s="60"/>
      <c r="E20" s="60"/>
      <c r="F20" s="60"/>
    </row>
    <row r="22" spans="1:7">
      <c r="A22" s="59" t="s">
        <v>15</v>
      </c>
      <c r="B22" s="59"/>
      <c r="C22" s="59"/>
      <c r="D22" s="59"/>
      <c r="E22" s="59"/>
    </row>
    <row r="23" spans="1:7">
      <c r="A23" s="58" t="s">
        <v>8</v>
      </c>
      <c r="B23" s="58"/>
      <c r="C23" s="58"/>
      <c r="D23" s="58"/>
      <c r="E23" s="58"/>
    </row>
    <row r="24" spans="1:7">
      <c r="A24" s="23"/>
      <c r="B24" s="28"/>
      <c r="C24" s="29"/>
      <c r="D24" s="29"/>
      <c r="E24" s="29"/>
      <c r="F24" s="3"/>
    </row>
    <row r="25" spans="1:7">
      <c r="B25" s="5"/>
      <c r="C25" s="16"/>
      <c r="D25" s="16"/>
      <c r="E25" s="16"/>
      <c r="F25" s="3"/>
    </row>
    <row r="26" spans="1:7" ht="15.75" thickBot="1">
      <c r="A26" s="6" t="s">
        <v>2</v>
      </c>
      <c r="B26" s="7" t="s">
        <v>51</v>
      </c>
      <c r="C26" s="7" t="s">
        <v>52</v>
      </c>
      <c r="D26" s="7" t="s">
        <v>53</v>
      </c>
      <c r="E26" s="7" t="s">
        <v>54</v>
      </c>
      <c r="F26" s="3"/>
    </row>
    <row r="27" spans="1:7">
      <c r="B27" s="1"/>
      <c r="C27" s="1"/>
      <c r="D27" s="1"/>
      <c r="E27" s="1"/>
      <c r="F27" s="3"/>
    </row>
    <row r="28" spans="1:7">
      <c r="A28" s="19" t="s">
        <v>33</v>
      </c>
      <c r="B28" s="1"/>
      <c r="C28" s="1"/>
      <c r="D28" s="1"/>
      <c r="E28" s="1"/>
      <c r="F28" s="3"/>
    </row>
    <row r="29" spans="1:7">
      <c r="A29" s="21" t="s">
        <v>19</v>
      </c>
      <c r="B29" s="1">
        <v>1537453394</v>
      </c>
      <c r="C29" s="1">
        <v>2891318391</v>
      </c>
      <c r="D29" s="1">
        <v>2898363600</v>
      </c>
      <c r="E29" s="1">
        <v>7327135385</v>
      </c>
      <c r="F29" s="3"/>
    </row>
    <row r="30" spans="1:7">
      <c r="A30" s="21" t="s">
        <v>20</v>
      </c>
      <c r="B30" s="1">
        <v>462400000</v>
      </c>
      <c r="C30" s="1">
        <v>450262000</v>
      </c>
      <c r="D30" s="1">
        <v>469336000</v>
      </c>
      <c r="E30" s="1">
        <f>SUM(B30:D30)</f>
        <v>1381998000</v>
      </c>
      <c r="F30" s="3"/>
    </row>
    <row r="31" spans="1:7">
      <c r="A31" s="21" t="s">
        <v>21</v>
      </c>
      <c r="B31" s="1"/>
      <c r="C31" s="1"/>
      <c r="D31" s="1"/>
      <c r="E31" s="1"/>
      <c r="F31" s="3"/>
    </row>
    <row r="32" spans="1:7">
      <c r="A32" s="19" t="s">
        <v>34</v>
      </c>
      <c r="B32" s="1"/>
      <c r="C32" s="1"/>
      <c r="D32" s="1"/>
      <c r="E32" s="1"/>
      <c r="F32" s="3"/>
    </row>
    <row r="33" spans="1:6">
      <c r="A33" s="21" t="s">
        <v>19</v>
      </c>
      <c r="B33" s="1">
        <v>280431239</v>
      </c>
      <c r="C33" s="1">
        <v>541788261</v>
      </c>
      <c r="D33" s="1">
        <v>540526287</v>
      </c>
      <c r="E33" s="1">
        <f>SUM(B33:D33)</f>
        <v>1362745787</v>
      </c>
      <c r="F33" s="3"/>
    </row>
    <row r="34" spans="1:6">
      <c r="A34" s="21" t="s">
        <v>20</v>
      </c>
      <c r="B34" s="1">
        <v>92191000</v>
      </c>
      <c r="C34" s="1">
        <v>91324000</v>
      </c>
      <c r="D34" s="1">
        <v>92191000</v>
      </c>
      <c r="E34" s="1">
        <f>SUM(B34:D34)</f>
        <v>275706000</v>
      </c>
      <c r="F34" s="3"/>
    </row>
    <row r="35" spans="1:6">
      <c r="A35" s="21" t="s">
        <v>21</v>
      </c>
      <c r="B35" s="1"/>
      <c r="C35" s="1"/>
      <c r="D35" s="1"/>
      <c r="E35" s="1"/>
      <c r="F35" s="3"/>
    </row>
    <row r="36" spans="1:6">
      <c r="A36" s="19" t="s">
        <v>35</v>
      </c>
      <c r="B36" s="1"/>
      <c r="C36" s="1"/>
      <c r="D36" s="1"/>
      <c r="E36" s="1"/>
      <c r="F36" s="3"/>
    </row>
    <row r="37" spans="1:6">
      <c r="A37" s="21" t="s">
        <v>19</v>
      </c>
      <c r="B37" s="1">
        <v>90854665</v>
      </c>
      <c r="C37" s="1">
        <v>173692827</v>
      </c>
      <c r="D37" s="1">
        <v>173692827</v>
      </c>
      <c r="E37" s="1">
        <f>SUM(B37:D37)</f>
        <v>438240319</v>
      </c>
      <c r="F37" s="3"/>
    </row>
    <row r="38" spans="1:6">
      <c r="A38" s="21" t="s">
        <v>20</v>
      </c>
      <c r="B38" s="1">
        <v>26877000</v>
      </c>
      <c r="C38" s="1">
        <v>27166000</v>
      </c>
      <c r="D38" s="1">
        <v>27166000</v>
      </c>
      <c r="E38" s="1">
        <f>SUM(B38:D38)</f>
        <v>81209000</v>
      </c>
      <c r="F38" s="3"/>
    </row>
    <row r="39" spans="1:6">
      <c r="A39" s="21" t="s">
        <v>21</v>
      </c>
      <c r="B39" s="1"/>
      <c r="C39" s="1"/>
      <c r="D39" s="1"/>
      <c r="E39" s="1"/>
      <c r="F39" s="3"/>
    </row>
    <row r="40" spans="1:6">
      <c r="A40" s="19" t="s">
        <v>36</v>
      </c>
      <c r="B40" s="1"/>
      <c r="C40" s="1"/>
      <c r="D40" s="1"/>
      <c r="E40" s="1"/>
      <c r="F40" s="3"/>
    </row>
    <row r="41" spans="1:6">
      <c r="A41" s="21" t="s">
        <v>19</v>
      </c>
      <c r="B41" s="1">
        <v>11318901</v>
      </c>
      <c r="C41" s="1">
        <v>22248744</v>
      </c>
      <c r="D41" s="1">
        <v>22113693</v>
      </c>
      <c r="E41" s="1">
        <f>SUM(B41:D41)</f>
        <v>55681338</v>
      </c>
      <c r="F41" s="3"/>
    </row>
    <row r="42" spans="1:6">
      <c r="A42" s="21" t="s">
        <v>20</v>
      </c>
      <c r="B42" s="1">
        <v>6069000</v>
      </c>
      <c r="C42" s="1">
        <v>6069000</v>
      </c>
      <c r="D42" s="1">
        <v>6069000</v>
      </c>
      <c r="E42" s="1">
        <f>SUM(B42:D42)</f>
        <v>18207000</v>
      </c>
      <c r="F42" s="3"/>
    </row>
    <row r="43" spans="1:6">
      <c r="A43" s="21" t="s">
        <v>21</v>
      </c>
      <c r="B43" s="1"/>
      <c r="C43" s="1"/>
      <c r="D43" s="1"/>
      <c r="E43" s="1"/>
      <c r="F43" s="3"/>
    </row>
    <row r="44" spans="1:6">
      <c r="A44" s="19" t="s">
        <v>37</v>
      </c>
      <c r="B44" s="1"/>
      <c r="C44" s="1"/>
      <c r="D44" s="1"/>
      <c r="E44" s="1"/>
      <c r="F44" s="3"/>
    </row>
    <row r="45" spans="1:6">
      <c r="A45" s="21" t="s">
        <v>19</v>
      </c>
      <c r="B45" s="1">
        <v>27041421</v>
      </c>
      <c r="C45" s="1">
        <v>52640868</v>
      </c>
      <c r="D45" s="1">
        <v>52640868</v>
      </c>
      <c r="E45" s="1">
        <f>SUM(B45:D45)</f>
        <v>132323157</v>
      </c>
      <c r="F45" s="3"/>
    </row>
    <row r="46" spans="1:6">
      <c r="A46" s="21" t="s">
        <v>20</v>
      </c>
      <c r="B46" s="1">
        <v>5780000</v>
      </c>
      <c r="C46" s="1">
        <v>5780000</v>
      </c>
      <c r="D46" s="1">
        <v>5780000</v>
      </c>
      <c r="E46" s="1">
        <f>SUM(B46:D46)</f>
        <v>17340000</v>
      </c>
      <c r="F46" s="3"/>
    </row>
    <row r="47" spans="1:6">
      <c r="A47" s="21" t="s">
        <v>21</v>
      </c>
      <c r="B47" s="1"/>
      <c r="C47" s="1"/>
      <c r="D47" s="1"/>
      <c r="E47" s="1"/>
      <c r="F47" s="3"/>
    </row>
    <row r="48" spans="1:6">
      <c r="A48" s="19"/>
      <c r="B48" s="1"/>
      <c r="C48" s="1"/>
      <c r="D48" s="1"/>
      <c r="E48" s="1"/>
      <c r="F48" s="3"/>
    </row>
    <row r="49" spans="1:6" ht="15.75" thickBot="1">
      <c r="A49" s="10" t="s">
        <v>14</v>
      </c>
      <c r="B49" s="17">
        <f>SUM(B29:B46)</f>
        <v>2540416620</v>
      </c>
      <c r="C49" s="17">
        <f>SUM(C29:C46)</f>
        <v>4262290091</v>
      </c>
      <c r="D49" s="17">
        <f>SUM(D29:D46)</f>
        <v>4287879275</v>
      </c>
      <c r="E49" s="17">
        <f>SUM(B49:D49)</f>
        <v>11090585986</v>
      </c>
      <c r="F49" s="3"/>
    </row>
    <row r="50" spans="1:6" ht="15.75" thickTop="1">
      <c r="A50" s="4" t="s">
        <v>38</v>
      </c>
    </row>
    <row r="51" spans="1:6">
      <c r="F51" s="3"/>
    </row>
    <row r="52" spans="1:6">
      <c r="A52" s="5"/>
      <c r="F52" s="3"/>
    </row>
    <row r="53" spans="1:6">
      <c r="A53" s="58" t="s">
        <v>16</v>
      </c>
      <c r="B53" s="58"/>
      <c r="C53" s="58"/>
      <c r="D53" s="58"/>
      <c r="E53" s="58"/>
      <c r="F53" s="3"/>
    </row>
    <row r="54" spans="1:6">
      <c r="A54" s="58" t="s">
        <v>8</v>
      </c>
      <c r="B54" s="58"/>
      <c r="C54" s="58"/>
      <c r="D54" s="58"/>
      <c r="E54" s="58"/>
      <c r="F54" s="3"/>
    </row>
    <row r="55" spans="1:6">
      <c r="A55" s="23" t="s">
        <v>9</v>
      </c>
      <c r="B55" s="25" t="s">
        <v>10</v>
      </c>
      <c r="C55" s="29"/>
      <c r="D55" s="29"/>
      <c r="E55" s="29"/>
      <c r="F55" s="3"/>
    </row>
    <row r="57" spans="1:6" ht="15.75" thickBot="1">
      <c r="A57" s="6" t="s">
        <v>11</v>
      </c>
      <c r="B57" s="7" t="s">
        <v>51</v>
      </c>
      <c r="C57" s="7" t="s">
        <v>52</v>
      </c>
      <c r="D57" s="7" t="s">
        <v>55</v>
      </c>
      <c r="E57" s="7" t="s">
        <v>54</v>
      </c>
      <c r="F57" s="3"/>
    </row>
    <row r="59" spans="1:6" ht="30">
      <c r="A59" s="2" t="s">
        <v>22</v>
      </c>
      <c r="B59" s="3">
        <v>1947099620</v>
      </c>
      <c r="C59" s="1">
        <v>3681689091</v>
      </c>
      <c r="D59" s="3">
        <v>3687337275</v>
      </c>
      <c r="E59" s="3">
        <f>SUM(B59:D59)</f>
        <v>9316125986</v>
      </c>
      <c r="F59" s="3"/>
    </row>
    <row r="60" spans="1:6" ht="30">
      <c r="A60" s="2" t="s">
        <v>23</v>
      </c>
      <c r="B60" s="3">
        <v>593317000</v>
      </c>
      <c r="C60" s="3">
        <v>580601000</v>
      </c>
      <c r="D60" s="3">
        <v>600542000</v>
      </c>
      <c r="E60" s="3">
        <f>SUM(B60:D60)</f>
        <v>1774460000</v>
      </c>
      <c r="F60" s="3"/>
    </row>
    <row r="61" spans="1:6">
      <c r="A61" s="2" t="s">
        <v>71</v>
      </c>
      <c r="F61" s="3"/>
    </row>
    <row r="62" spans="1:6">
      <c r="A62" s="4" t="s">
        <v>5</v>
      </c>
      <c r="F62" s="3"/>
    </row>
    <row r="63" spans="1:6">
      <c r="A63" s="4" t="s">
        <v>6</v>
      </c>
      <c r="F63" s="3"/>
    </row>
    <row r="64" spans="1:6" ht="15.75" thickBot="1">
      <c r="A64" s="10" t="s">
        <v>14</v>
      </c>
      <c r="B64" s="11">
        <f>SUM(B59:B63)</f>
        <v>2540416620</v>
      </c>
      <c r="C64" s="11">
        <f>SUM(C59:C63)</f>
        <v>4262290091</v>
      </c>
      <c r="D64" s="11">
        <f>SUM(D59:D60)</f>
        <v>4287879275</v>
      </c>
      <c r="E64" s="11">
        <f>SUM(E59:E63)</f>
        <v>11090585986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51</v>
      </c>
      <c r="C72" s="7" t="s">
        <v>52</v>
      </c>
      <c r="D72" s="7" t="s">
        <v>55</v>
      </c>
      <c r="E72" s="7" t="s">
        <v>54</v>
      </c>
      <c r="F72" s="3"/>
    </row>
    <row r="74" spans="1:6">
      <c r="A74" s="5" t="s">
        <v>56</v>
      </c>
      <c r="B74" s="3">
        <f>'II Trimestre'!E78</f>
        <v>-4484396155</v>
      </c>
      <c r="C74" s="3">
        <f>B78</f>
        <v>-2647891989</v>
      </c>
      <c r="D74" s="3">
        <f>C78</f>
        <v>-6575609043.7399998</v>
      </c>
      <c r="E74" s="3">
        <f>B74</f>
        <v>-4484396155</v>
      </c>
      <c r="F74" s="3"/>
    </row>
    <row r="75" spans="1:6">
      <c r="A75" s="5" t="s">
        <v>43</v>
      </c>
      <c r="B75" s="3">
        <v>4376920786</v>
      </c>
      <c r="C75" s="3">
        <v>334573036.25999999</v>
      </c>
      <c r="D75" s="3">
        <v>6802706711</v>
      </c>
      <c r="E75" s="3">
        <f>SUM(B75:D75)</f>
        <v>11514200533.26</v>
      </c>
      <c r="F75" s="3"/>
    </row>
    <row r="76" spans="1:6">
      <c r="A76" s="5" t="s">
        <v>44</v>
      </c>
      <c r="B76" s="3">
        <f>B75+B74</f>
        <v>-107475369</v>
      </c>
      <c r="C76" s="3">
        <f t="shared" ref="C76:E76" si="0">C75+C74</f>
        <v>-2313318952.7399998</v>
      </c>
      <c r="D76" s="3">
        <f t="shared" si="0"/>
        <v>227097667.26000023</v>
      </c>
      <c r="E76" s="3">
        <f t="shared" si="0"/>
        <v>7029804378.2600002</v>
      </c>
      <c r="F76" s="3"/>
    </row>
    <row r="77" spans="1:6">
      <c r="A77" s="5" t="s">
        <v>45</v>
      </c>
      <c r="B77" s="3">
        <f>B64</f>
        <v>2540416620</v>
      </c>
      <c r="C77" s="3">
        <f t="shared" ref="C77:D77" si="1">C64</f>
        <v>4262290091</v>
      </c>
      <c r="D77" s="3">
        <f t="shared" si="1"/>
        <v>4287879275</v>
      </c>
      <c r="E77" s="3">
        <f>SUM(B77:D77)</f>
        <v>11090585986</v>
      </c>
      <c r="F77" s="3"/>
    </row>
    <row r="78" spans="1:6">
      <c r="A78" s="5" t="s">
        <v>46</v>
      </c>
      <c r="B78" s="3">
        <f>B76-B77</f>
        <v>-2647891989</v>
      </c>
      <c r="C78" s="3">
        <f t="shared" ref="C78:E78" si="2">C76-C77</f>
        <v>-6575609043.7399998</v>
      </c>
      <c r="D78" s="3">
        <f t="shared" si="2"/>
        <v>-4060781607.7399998</v>
      </c>
      <c r="E78" s="3">
        <f t="shared" si="2"/>
        <v>-4060781607.7399998</v>
      </c>
      <c r="F78" s="3"/>
    </row>
    <row r="79" spans="1:6" ht="15.75" thickBot="1">
      <c r="A79" s="18"/>
      <c r="B79" s="11"/>
      <c r="C79" s="11"/>
      <c r="D79" s="11"/>
      <c r="E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  <row r="90" spans="1:6">
      <c r="A90" s="3"/>
      <c r="F90" s="3"/>
    </row>
    <row r="91" spans="1:6">
      <c r="A91" s="3"/>
      <c r="F91" s="3"/>
    </row>
    <row r="92" spans="1:6">
      <c r="A92" s="3"/>
      <c r="F92" s="3"/>
    </row>
    <row r="93" spans="1:6">
      <c r="A93" s="3"/>
      <c r="F93" s="3"/>
    </row>
    <row r="94" spans="1:6">
      <c r="A94" s="3"/>
      <c r="F94" s="3"/>
    </row>
    <row r="95" spans="1:6">
      <c r="A95" s="3"/>
      <c r="F95" s="3"/>
    </row>
    <row r="96" spans="1:6">
      <c r="A96" s="3"/>
      <c r="F96" s="3"/>
    </row>
    <row r="97" spans="1:6">
      <c r="A97" s="3"/>
      <c r="F97" s="3"/>
    </row>
    <row r="98" spans="1:6">
      <c r="A98" s="3"/>
      <c r="F98" s="3"/>
    </row>
    <row r="99" spans="1:6">
      <c r="A99" s="3"/>
      <c r="F99" s="3"/>
    </row>
    <row r="100" spans="1:6">
      <c r="A100" s="3"/>
      <c r="F100" s="3"/>
    </row>
    <row r="101" spans="1:6">
      <c r="A101" s="3"/>
      <c r="F101" s="3"/>
    </row>
    <row r="102" spans="1:6">
      <c r="A102" s="3"/>
      <c r="F102" s="3"/>
    </row>
    <row r="103" spans="1:6">
      <c r="A103" s="3"/>
      <c r="F103" s="3"/>
    </row>
    <row r="104" spans="1:6">
      <c r="A104" s="3"/>
      <c r="F104" s="3"/>
    </row>
    <row r="105" spans="1:6">
      <c r="A105" s="3"/>
      <c r="F105" s="3"/>
    </row>
    <row r="106" spans="1:6">
      <c r="A106" s="3"/>
      <c r="F106" s="3"/>
    </row>
    <row r="107" spans="1:6">
      <c r="A107" s="3"/>
      <c r="F107" s="3"/>
    </row>
    <row r="108" spans="1:6">
      <c r="A108" s="3"/>
      <c r="F108" s="3"/>
    </row>
    <row r="109" spans="1:6">
      <c r="A109" s="3"/>
      <c r="F109" s="3"/>
    </row>
    <row r="110" spans="1:6">
      <c r="A110" s="3"/>
      <c r="F110" s="3"/>
    </row>
  </sheetData>
  <mergeCells count="10">
    <mergeCell ref="A53:E53"/>
    <mergeCell ref="A54:E54"/>
    <mergeCell ref="A68:E68"/>
    <mergeCell ref="A69:E69"/>
    <mergeCell ref="A1:F1"/>
    <mergeCell ref="A7:F7"/>
    <mergeCell ref="A8:F8"/>
    <mergeCell ref="A22:E22"/>
    <mergeCell ref="A23:E23"/>
    <mergeCell ref="A19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"/>
  <sheetViews>
    <sheetView topLeftCell="A43" workbookViewId="0">
      <selection activeCell="A61" sqref="A61"/>
    </sheetView>
  </sheetViews>
  <sheetFormatPr baseColWidth="10" defaultColWidth="11.42578125" defaultRowHeight="15" customHeight="1"/>
  <cols>
    <col min="1" max="1" width="63.140625" style="4" customWidth="1"/>
    <col min="2" max="5" width="16.7109375" style="3" bestFit="1" customWidth="1"/>
    <col min="6" max="6" width="14.42578125" style="1" customWidth="1"/>
    <col min="7" max="7" width="11.5703125" style="3" bestFit="1" customWidth="1"/>
    <col min="8" max="16384" width="11.42578125" style="3"/>
  </cols>
  <sheetData>
    <row r="1" spans="1:7">
      <c r="A1" s="58" t="s">
        <v>17</v>
      </c>
      <c r="B1" s="58"/>
      <c r="C1" s="58"/>
      <c r="D1" s="58"/>
      <c r="E1" s="58"/>
      <c r="F1" s="58"/>
    </row>
    <row r="2" spans="1:7">
      <c r="A2" s="23" t="s">
        <v>0</v>
      </c>
      <c r="B2" s="24" t="s">
        <v>69</v>
      </c>
      <c r="C2" s="25"/>
      <c r="D2" s="26"/>
      <c r="E2" s="26"/>
      <c r="F2" s="26"/>
    </row>
    <row r="3" spans="1:7">
      <c r="A3" s="23" t="s">
        <v>1</v>
      </c>
      <c r="B3" s="24" t="s">
        <v>18</v>
      </c>
      <c r="C3" s="27"/>
      <c r="D3" s="26"/>
      <c r="E3" s="26"/>
      <c r="F3" s="26"/>
    </row>
    <row r="4" spans="1:7">
      <c r="A4" s="23" t="s">
        <v>12</v>
      </c>
      <c r="B4" s="27" t="s">
        <v>70</v>
      </c>
      <c r="C4" s="27"/>
      <c r="D4" s="26"/>
      <c r="E4" s="26"/>
      <c r="F4" s="26"/>
    </row>
    <row r="5" spans="1:7">
      <c r="A5" s="23" t="s">
        <v>57</v>
      </c>
      <c r="B5" s="28" t="s">
        <v>60</v>
      </c>
      <c r="C5" s="27"/>
      <c r="D5" s="26"/>
      <c r="E5" s="26"/>
      <c r="F5" s="26"/>
    </row>
    <row r="6" spans="1:7">
      <c r="A6" s="22"/>
      <c r="B6" s="22"/>
      <c r="C6" s="22"/>
      <c r="D6" s="22"/>
      <c r="E6" s="22"/>
      <c r="F6" s="22"/>
    </row>
    <row r="7" spans="1:7">
      <c r="A7" s="58" t="s">
        <v>7</v>
      </c>
      <c r="B7" s="58"/>
      <c r="C7" s="58"/>
      <c r="D7" s="58"/>
      <c r="E7" s="58"/>
      <c r="F7" s="58"/>
    </row>
    <row r="8" spans="1:7">
      <c r="A8" s="58" t="s">
        <v>13</v>
      </c>
      <c r="B8" s="58"/>
      <c r="C8" s="58"/>
      <c r="D8" s="58"/>
      <c r="E8" s="58"/>
      <c r="F8" s="58"/>
    </row>
    <row r="9" spans="1:7">
      <c r="A9" s="3"/>
    </row>
    <row r="10" spans="1:7" ht="15.75" thickBot="1">
      <c r="A10" s="6" t="s">
        <v>2</v>
      </c>
      <c r="B10" s="7" t="s">
        <v>3</v>
      </c>
      <c r="C10" s="7" t="s">
        <v>24</v>
      </c>
      <c r="D10" s="7" t="s">
        <v>25</v>
      </c>
      <c r="E10" s="7" t="s">
        <v>27</v>
      </c>
      <c r="F10" s="8" t="s">
        <v>26</v>
      </c>
    </row>
    <row r="12" spans="1:7">
      <c r="A12" s="19" t="s">
        <v>33</v>
      </c>
      <c r="B12" s="3" t="s">
        <v>4</v>
      </c>
      <c r="C12" s="9">
        <v>472234</v>
      </c>
      <c r="D12" s="9">
        <v>472234</v>
      </c>
      <c r="E12" s="9">
        <v>472234</v>
      </c>
      <c r="F12" s="20">
        <f>472234</f>
        <v>472234</v>
      </c>
      <c r="G12" s="9"/>
    </row>
    <row r="13" spans="1:7">
      <c r="A13" s="19" t="s">
        <v>34</v>
      </c>
      <c r="B13" s="3" t="s">
        <v>4</v>
      </c>
      <c r="C13" s="9">
        <v>92849</v>
      </c>
      <c r="D13" s="9">
        <v>92849</v>
      </c>
      <c r="E13" s="9">
        <v>92849</v>
      </c>
      <c r="F13" s="20">
        <f>92849</f>
        <v>92849</v>
      </c>
      <c r="G13" s="9"/>
    </row>
    <row r="14" spans="1:7">
      <c r="A14" s="19" t="s">
        <v>35</v>
      </c>
      <c r="B14" s="3" t="s">
        <v>4</v>
      </c>
      <c r="C14" s="9">
        <v>31444</v>
      </c>
      <c r="D14" s="9">
        <v>31444</v>
      </c>
      <c r="E14" s="9">
        <v>31444</v>
      </c>
      <c r="F14" s="20">
        <f>31444</f>
        <v>31444</v>
      </c>
      <c r="G14" s="9"/>
    </row>
    <row r="15" spans="1:7">
      <c r="A15" s="19" t="s">
        <v>36</v>
      </c>
      <c r="B15" s="3" t="s">
        <v>4</v>
      </c>
      <c r="C15" s="9">
        <v>3862</v>
      </c>
      <c r="D15" s="9">
        <v>3862</v>
      </c>
      <c r="E15" s="9">
        <v>3862</v>
      </c>
      <c r="F15" s="20">
        <f>3862</f>
        <v>3862</v>
      </c>
      <c r="G15" s="9"/>
    </row>
    <row r="16" spans="1:7">
      <c r="A16" s="19" t="s">
        <v>37</v>
      </c>
      <c r="B16" s="3" t="s">
        <v>4</v>
      </c>
      <c r="C16" s="9">
        <v>9397</v>
      </c>
      <c r="D16" s="9">
        <v>9397</v>
      </c>
      <c r="E16" s="9">
        <v>9397</v>
      </c>
      <c r="F16" s="20">
        <f>9397</f>
        <v>9397</v>
      </c>
      <c r="G16" s="9"/>
    </row>
    <row r="17" spans="1:10" ht="15.75" thickBot="1">
      <c r="A17" s="10" t="s">
        <v>14</v>
      </c>
      <c r="B17" s="11"/>
      <c r="C17" s="12">
        <f>SUM(C12:C16)</f>
        <v>609786</v>
      </c>
      <c r="D17" s="12">
        <f>SUM(D12:D16)</f>
        <v>609786</v>
      </c>
      <c r="E17" s="12">
        <f>SUM(E12:E16)</f>
        <v>609786</v>
      </c>
      <c r="F17" s="12">
        <f>SUM(F12:F16)</f>
        <v>609786</v>
      </c>
      <c r="G17" s="9"/>
    </row>
    <row r="18" spans="1:10" ht="15.75" thickTop="1">
      <c r="A18" s="4" t="s">
        <v>38</v>
      </c>
      <c r="B18" s="14"/>
      <c r="C18" s="14"/>
      <c r="D18" s="14"/>
      <c r="E18" s="14"/>
      <c r="F18" s="15"/>
    </row>
    <row r="19" spans="1:10" ht="15" customHeight="1">
      <c r="A19" s="60" t="s">
        <v>75</v>
      </c>
      <c r="B19" s="60"/>
      <c r="C19" s="60"/>
      <c r="D19" s="60"/>
      <c r="E19" s="60"/>
      <c r="F19" s="60"/>
    </row>
    <row r="20" spans="1:10" ht="15" customHeight="1">
      <c r="A20" s="60"/>
      <c r="B20" s="60"/>
      <c r="C20" s="60"/>
      <c r="D20" s="60"/>
      <c r="E20" s="60"/>
      <c r="F20" s="60"/>
    </row>
    <row r="22" spans="1:10">
      <c r="A22" s="59" t="s">
        <v>15</v>
      </c>
      <c r="B22" s="59"/>
      <c r="C22" s="59"/>
      <c r="D22" s="59"/>
      <c r="E22" s="59"/>
    </row>
    <row r="23" spans="1:10">
      <c r="A23" s="58" t="s">
        <v>8</v>
      </c>
      <c r="B23" s="58"/>
      <c r="C23" s="58"/>
      <c r="D23" s="58"/>
      <c r="E23" s="58"/>
    </row>
    <row r="24" spans="1:10">
      <c r="A24" s="23" t="s">
        <v>9</v>
      </c>
      <c r="B24" s="28" t="s">
        <v>10</v>
      </c>
      <c r="C24" s="29"/>
      <c r="D24" s="29"/>
      <c r="E24" s="29"/>
      <c r="F24" s="3"/>
    </row>
    <row r="25" spans="1:10">
      <c r="B25" s="5"/>
      <c r="C25" s="16"/>
      <c r="D25" s="16"/>
      <c r="E25" s="16"/>
      <c r="F25" s="3"/>
    </row>
    <row r="26" spans="1:10" ht="15.75" thickBot="1">
      <c r="A26" s="6" t="s">
        <v>2</v>
      </c>
      <c r="B26" s="7" t="s">
        <v>24</v>
      </c>
      <c r="C26" s="7" t="s">
        <v>25</v>
      </c>
      <c r="D26" s="7" t="s">
        <v>27</v>
      </c>
      <c r="E26" s="7" t="s">
        <v>28</v>
      </c>
      <c r="F26" s="3"/>
    </row>
    <row r="27" spans="1:10">
      <c r="B27" s="1"/>
      <c r="C27" s="1"/>
      <c r="D27" s="1"/>
      <c r="E27" s="1"/>
      <c r="F27" s="3"/>
    </row>
    <row r="28" spans="1:10">
      <c r="A28" s="19" t="s">
        <v>33</v>
      </c>
      <c r="B28" s="1"/>
      <c r="C28" s="1"/>
      <c r="D28" s="1"/>
      <c r="E28" s="1"/>
      <c r="F28" s="3"/>
    </row>
    <row r="29" spans="1:10">
      <c r="A29" s="21" t="s">
        <v>19</v>
      </c>
      <c r="B29" s="1">
        <v>2171958984</v>
      </c>
      <c r="C29" s="1">
        <v>3180158146</v>
      </c>
      <c r="D29" s="1">
        <v>1737779847</v>
      </c>
      <c r="E29" s="1">
        <f>SUM(B29:D29)</f>
        <v>7089896977</v>
      </c>
      <c r="F29" s="3"/>
    </row>
    <row r="30" spans="1:10">
      <c r="A30" s="21" t="s">
        <v>20</v>
      </c>
      <c r="B30" s="1">
        <v>459799000</v>
      </c>
      <c r="C30" s="1">
        <v>459221000</v>
      </c>
      <c r="D30" s="1">
        <v>229899500</v>
      </c>
      <c r="E30" s="1">
        <v>1148919500</v>
      </c>
      <c r="F30" s="3"/>
      <c r="I30" s="3">
        <v>459221000</v>
      </c>
      <c r="J30" s="3">
        <v>229899500</v>
      </c>
    </row>
    <row r="31" spans="1:10">
      <c r="A31" s="21" t="s">
        <v>21</v>
      </c>
      <c r="B31" s="1"/>
      <c r="C31" s="1"/>
      <c r="D31" s="1"/>
      <c r="E31" s="1"/>
      <c r="F31" s="3"/>
      <c r="I31" s="3">
        <v>91902000</v>
      </c>
      <c r="J31" s="3">
        <v>45951000</v>
      </c>
    </row>
    <row r="32" spans="1:10">
      <c r="A32" s="19" t="s">
        <v>34</v>
      </c>
      <c r="B32" s="1"/>
      <c r="C32" s="1"/>
      <c r="D32" s="1"/>
      <c r="E32" s="1"/>
      <c r="F32" s="3"/>
      <c r="I32" s="3">
        <v>26877000</v>
      </c>
      <c r="J32" s="3">
        <v>13438500</v>
      </c>
    </row>
    <row r="33" spans="1:10">
      <c r="A33" s="21" t="s">
        <v>19</v>
      </c>
      <c r="B33" s="1">
        <v>408251967</v>
      </c>
      <c r="C33" s="1">
        <v>594605946</v>
      </c>
      <c r="D33" s="1">
        <v>325335702</v>
      </c>
      <c r="E33" s="1">
        <v>1328193615</v>
      </c>
      <c r="F33" s="3"/>
      <c r="I33" s="3">
        <v>6069000</v>
      </c>
      <c r="J33" s="3">
        <v>3034500</v>
      </c>
    </row>
    <row r="34" spans="1:10">
      <c r="A34" s="21" t="s">
        <v>20</v>
      </c>
      <c r="B34" s="1">
        <v>91902000</v>
      </c>
      <c r="C34" s="1">
        <v>91902000</v>
      </c>
      <c r="D34" s="1">
        <v>45951000</v>
      </c>
      <c r="E34" s="1">
        <v>229755000</v>
      </c>
      <c r="F34" s="3"/>
      <c r="I34" s="3">
        <v>6358000</v>
      </c>
      <c r="J34" s="3">
        <v>3179000</v>
      </c>
    </row>
    <row r="35" spans="1:10">
      <c r="A35" s="21" t="s">
        <v>21</v>
      </c>
      <c r="B35" s="1"/>
      <c r="C35" s="1"/>
      <c r="D35" s="1"/>
      <c r="E35" s="1"/>
      <c r="F35" s="3"/>
    </row>
    <row r="36" spans="1:10">
      <c r="A36" s="19" t="s">
        <v>35</v>
      </c>
      <c r="B36" s="1"/>
      <c r="C36" s="1"/>
      <c r="D36" s="1"/>
      <c r="E36" s="1"/>
      <c r="F36" s="3"/>
    </row>
    <row r="37" spans="1:10">
      <c r="A37" s="21" t="s">
        <v>19</v>
      </c>
      <c r="B37" s="1">
        <v>129726225</v>
      </c>
      <c r="C37" s="1">
        <v>190265130</v>
      </c>
      <c r="D37" s="1">
        <v>103780980</v>
      </c>
      <c r="E37" s="1">
        <v>423772335</v>
      </c>
      <c r="F37" s="3"/>
    </row>
    <row r="38" spans="1:10">
      <c r="A38" s="21" t="s">
        <v>20</v>
      </c>
      <c r="B38" s="1">
        <v>26877000</v>
      </c>
      <c r="C38" s="1">
        <v>26877000</v>
      </c>
      <c r="D38" s="1">
        <v>13438500</v>
      </c>
      <c r="E38" s="1">
        <v>67192500</v>
      </c>
      <c r="F38" s="3"/>
    </row>
    <row r="39" spans="1:10">
      <c r="A39" s="21" t="s">
        <v>21</v>
      </c>
      <c r="B39" s="1"/>
      <c r="C39" s="1"/>
      <c r="D39" s="1"/>
      <c r="E39" s="1"/>
      <c r="F39" s="3"/>
    </row>
    <row r="40" spans="1:10">
      <c r="A40" s="19" t="s">
        <v>36</v>
      </c>
      <c r="B40" s="1"/>
      <c r="C40" s="1"/>
      <c r="D40" s="1"/>
      <c r="E40" s="1"/>
      <c r="F40" s="3"/>
    </row>
    <row r="41" spans="1:10">
      <c r="A41" s="21" t="s">
        <v>19</v>
      </c>
      <c r="B41" s="1">
        <v>16529130</v>
      </c>
      <c r="C41" s="1">
        <v>24242724</v>
      </c>
      <c r="D41" s="1">
        <v>13223304</v>
      </c>
      <c r="E41" s="1">
        <v>53995158</v>
      </c>
      <c r="F41" s="3"/>
    </row>
    <row r="42" spans="1:10">
      <c r="A42" s="21" t="s">
        <v>20</v>
      </c>
      <c r="B42" s="1">
        <v>6069000</v>
      </c>
      <c r="C42" s="1">
        <v>6069000</v>
      </c>
      <c r="D42" s="1">
        <v>3034500</v>
      </c>
      <c r="E42" s="1">
        <v>15172500</v>
      </c>
      <c r="F42" s="3"/>
    </row>
    <row r="43" spans="1:10">
      <c r="A43" s="21" t="s">
        <v>21</v>
      </c>
      <c r="B43" s="1"/>
      <c r="C43" s="1"/>
      <c r="D43" s="1"/>
      <c r="E43" s="1"/>
      <c r="F43" s="3"/>
    </row>
    <row r="44" spans="1:10">
      <c r="A44" s="19" t="s">
        <v>37</v>
      </c>
      <c r="B44" s="1"/>
      <c r="C44" s="1"/>
      <c r="D44" s="1"/>
      <c r="E44" s="1"/>
      <c r="F44" s="3"/>
    </row>
    <row r="45" spans="1:10">
      <c r="A45" s="21" t="s">
        <v>19</v>
      </c>
      <c r="B45" s="1">
        <v>39335145</v>
      </c>
      <c r="C45" s="1">
        <v>57691546</v>
      </c>
      <c r="D45" s="1">
        <v>31468116</v>
      </c>
      <c r="E45" s="1">
        <v>128494807</v>
      </c>
      <c r="F45" s="3"/>
    </row>
    <row r="46" spans="1:10">
      <c r="A46" s="21" t="s">
        <v>20</v>
      </c>
      <c r="B46" s="1">
        <v>6358000</v>
      </c>
      <c r="C46" s="1">
        <v>6358000</v>
      </c>
      <c r="D46" s="1">
        <v>3179000</v>
      </c>
      <c r="E46" s="1">
        <v>15895000</v>
      </c>
      <c r="F46" s="3"/>
    </row>
    <row r="47" spans="1:10">
      <c r="A47" s="21" t="s">
        <v>21</v>
      </c>
      <c r="B47" s="1"/>
      <c r="C47" s="1"/>
      <c r="D47" s="1"/>
      <c r="E47" s="1"/>
      <c r="F47" s="3"/>
    </row>
    <row r="48" spans="1:10">
      <c r="A48" s="19"/>
      <c r="B48" s="1"/>
      <c r="C48" s="1"/>
      <c r="D48" s="1"/>
      <c r="E48" s="1"/>
      <c r="F48" s="3"/>
    </row>
    <row r="49" spans="1:10" ht="15.75" thickBot="1">
      <c r="A49" s="10" t="s">
        <v>14</v>
      </c>
      <c r="B49" s="17">
        <f>SUM(B27:B48)</f>
        <v>3356806451</v>
      </c>
      <c r="C49" s="17">
        <f>SUM(C27:C48)</f>
        <v>4637390492</v>
      </c>
      <c r="D49" s="17">
        <f>SUM(D27:D48)</f>
        <v>2507090449</v>
      </c>
      <c r="E49" s="17">
        <f>SUM(E28:E47)</f>
        <v>10501287392</v>
      </c>
      <c r="F49" s="3"/>
    </row>
    <row r="50" spans="1:10" ht="15.75" thickTop="1">
      <c r="A50" s="4" t="s">
        <v>38</v>
      </c>
      <c r="F50" s="3"/>
    </row>
    <row r="51" spans="1:10">
      <c r="F51" s="3"/>
    </row>
    <row r="53" spans="1:10">
      <c r="A53" s="58" t="s">
        <v>16</v>
      </c>
      <c r="B53" s="58"/>
      <c r="C53" s="58"/>
      <c r="D53" s="58"/>
      <c r="E53" s="58"/>
      <c r="F53" s="3"/>
    </row>
    <row r="54" spans="1:10">
      <c r="A54" s="58" t="s">
        <v>8</v>
      </c>
      <c r="B54" s="58"/>
      <c r="C54" s="58"/>
      <c r="D54" s="58"/>
      <c r="E54" s="58"/>
      <c r="F54" s="3"/>
    </row>
    <row r="55" spans="1:10">
      <c r="A55" s="23" t="s">
        <v>9</v>
      </c>
      <c r="B55" s="25" t="s">
        <v>10</v>
      </c>
      <c r="C55" s="29"/>
      <c r="D55" s="29"/>
      <c r="E55" s="29"/>
      <c r="F55" s="3"/>
    </row>
    <row r="57" spans="1:10" ht="15.75" thickBot="1">
      <c r="A57" s="6" t="s">
        <v>11</v>
      </c>
      <c r="B57" s="7" t="s">
        <v>24</v>
      </c>
      <c r="C57" s="7" t="s">
        <v>25</v>
      </c>
      <c r="D57" s="7" t="s">
        <v>27</v>
      </c>
      <c r="E57" s="7" t="s">
        <v>28</v>
      </c>
      <c r="F57" s="3"/>
    </row>
    <row r="59" spans="1:10" ht="30">
      <c r="A59" s="2" t="s">
        <v>22</v>
      </c>
      <c r="B59" s="3">
        <v>2765801451</v>
      </c>
      <c r="C59" s="1">
        <v>4046963492</v>
      </c>
      <c r="D59" s="3">
        <v>2211587949</v>
      </c>
      <c r="E59" s="3">
        <f>SUM(B59:D59)</f>
        <v>9024352892</v>
      </c>
      <c r="F59" s="3"/>
    </row>
    <row r="60" spans="1:10" ht="30">
      <c r="A60" s="2" t="s">
        <v>23</v>
      </c>
      <c r="B60" s="3">
        <v>591005000</v>
      </c>
      <c r="C60" s="3">
        <v>590427000</v>
      </c>
      <c r="D60" s="3">
        <v>295502500</v>
      </c>
      <c r="E60" s="3">
        <f>SUM(B60:D60)</f>
        <v>1476934500</v>
      </c>
      <c r="F60" s="3"/>
      <c r="H60" s="3">
        <f>SUM(H30:H35)</f>
        <v>0</v>
      </c>
      <c r="I60" s="3">
        <f>SUM(I29:I35)</f>
        <v>590427000</v>
      </c>
      <c r="J60" s="3">
        <f>SUM(J30:J35)</f>
        <v>295502500</v>
      </c>
    </row>
    <row r="61" spans="1:10">
      <c r="A61" s="2" t="s">
        <v>71</v>
      </c>
      <c r="F61" s="3"/>
    </row>
    <row r="62" spans="1:10">
      <c r="A62" s="4" t="s">
        <v>5</v>
      </c>
      <c r="F62" s="3"/>
    </row>
    <row r="63" spans="1:10">
      <c r="A63" s="4" t="s">
        <v>6</v>
      </c>
      <c r="F63" s="3"/>
    </row>
    <row r="64" spans="1:10" ht="15.75" thickBot="1">
      <c r="A64" s="10" t="s">
        <v>14</v>
      </c>
      <c r="B64" s="11">
        <f>SUM(B59:B63)</f>
        <v>3356806451</v>
      </c>
      <c r="C64" s="11">
        <f>SUM(C59:C63)</f>
        <v>4637390492</v>
      </c>
      <c r="D64" s="11">
        <f>SUM(D59:D62)</f>
        <v>2507090449</v>
      </c>
      <c r="E64" s="11">
        <f>SUM(E59:E63)</f>
        <v>10501287392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24</v>
      </c>
      <c r="C72" s="7" t="s">
        <v>25</v>
      </c>
      <c r="D72" s="7" t="s">
        <v>27</v>
      </c>
      <c r="E72" s="7" t="s">
        <v>28</v>
      </c>
      <c r="F72" s="3"/>
    </row>
    <row r="74" spans="1:6">
      <c r="A74" s="5" t="s">
        <v>56</v>
      </c>
      <c r="B74" s="3">
        <f>'III Trimestre'!E78</f>
        <v>-4060781607.7399998</v>
      </c>
      <c r="C74" s="3">
        <f>B78</f>
        <v>-7417588058.7399998</v>
      </c>
      <c r="D74" s="3">
        <f>C78</f>
        <v>-4744865861</v>
      </c>
      <c r="E74" s="3">
        <f>B74</f>
        <v>-4060781607.7399998</v>
      </c>
      <c r="F74" s="3"/>
    </row>
    <row r="75" spans="1:6">
      <c r="A75" s="5" t="s">
        <v>43</v>
      </c>
      <c r="B75" s="3">
        <v>0</v>
      </c>
      <c r="C75" s="3">
        <v>7310112689.7399998</v>
      </c>
      <c r="D75" s="3">
        <v>4637390492</v>
      </c>
      <c r="E75" s="3">
        <f>SUM(B75:D75)</f>
        <v>11947503181.74</v>
      </c>
      <c r="F75" s="3"/>
    </row>
    <row r="76" spans="1:6">
      <c r="A76" s="5" t="s">
        <v>44</v>
      </c>
      <c r="B76" s="3">
        <f>B75+B74</f>
        <v>-4060781607.7399998</v>
      </c>
      <c r="C76" s="3">
        <f t="shared" ref="C76:E76" si="0">C75+C74</f>
        <v>-107475369</v>
      </c>
      <c r="D76" s="3">
        <f t="shared" si="0"/>
        <v>-107475369</v>
      </c>
      <c r="E76" s="3">
        <f t="shared" si="0"/>
        <v>7886721574</v>
      </c>
      <c r="F76" s="3"/>
    </row>
    <row r="77" spans="1:6">
      <c r="A77" s="5" t="s">
        <v>45</v>
      </c>
      <c r="B77" s="3">
        <f>B64</f>
        <v>3356806451</v>
      </c>
      <c r="C77" s="3">
        <f t="shared" ref="C77:D77" si="1">C64</f>
        <v>4637390492</v>
      </c>
      <c r="D77" s="3">
        <f t="shared" si="1"/>
        <v>2507090449</v>
      </c>
      <c r="E77" s="3">
        <f>SUM(B77:D77)</f>
        <v>10501287392</v>
      </c>
      <c r="F77" s="3"/>
    </row>
    <row r="78" spans="1:6">
      <c r="A78" s="5" t="s">
        <v>46</v>
      </c>
      <c r="B78" s="3">
        <f>B76-B77</f>
        <v>-7417588058.7399998</v>
      </c>
      <c r="C78" s="3">
        <f t="shared" ref="C78:E78" si="2">C76-C77</f>
        <v>-4744865861</v>
      </c>
      <c r="D78" s="3">
        <f t="shared" si="2"/>
        <v>-2614565818</v>
      </c>
      <c r="E78" s="3">
        <f t="shared" si="2"/>
        <v>-2614565818</v>
      </c>
      <c r="F78" s="3"/>
    </row>
    <row r="79" spans="1:6" ht="15.75" thickBot="1">
      <c r="A79" s="18"/>
      <c r="B79" s="11"/>
      <c r="C79" s="11"/>
      <c r="D79" s="11"/>
      <c r="E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  <row r="90" spans="1:6">
      <c r="A90" s="3"/>
      <c r="F90" s="3"/>
    </row>
    <row r="91" spans="1:6">
      <c r="A91" s="3"/>
      <c r="F91" s="3"/>
    </row>
    <row r="92" spans="1:6">
      <c r="A92" s="3"/>
      <c r="F92" s="3"/>
    </row>
    <row r="93" spans="1:6">
      <c r="A93" s="3"/>
      <c r="F93" s="3"/>
    </row>
    <row r="94" spans="1:6">
      <c r="A94" s="3"/>
      <c r="F94" s="3"/>
    </row>
    <row r="95" spans="1:6">
      <c r="A95" s="3"/>
      <c r="F95" s="3"/>
    </row>
    <row r="96" spans="1:6">
      <c r="A96" s="3"/>
      <c r="F96" s="3"/>
    </row>
    <row r="97" spans="1:6">
      <c r="A97" s="3"/>
      <c r="F97" s="3"/>
    </row>
    <row r="98" spans="1:6">
      <c r="A98" s="3"/>
      <c r="F98" s="3"/>
    </row>
    <row r="99" spans="1:6">
      <c r="A99" s="3"/>
      <c r="F99" s="3"/>
    </row>
    <row r="100" spans="1:6">
      <c r="A100" s="3"/>
      <c r="F100" s="3"/>
    </row>
    <row r="101" spans="1:6">
      <c r="A101" s="3"/>
      <c r="F101" s="3"/>
    </row>
    <row r="102" spans="1:6">
      <c r="A102" s="3"/>
      <c r="F102" s="3"/>
    </row>
    <row r="103" spans="1:6">
      <c r="A103" s="3"/>
      <c r="F103" s="3"/>
    </row>
    <row r="104" spans="1:6">
      <c r="A104" s="3"/>
      <c r="F104" s="3"/>
    </row>
    <row r="105" spans="1:6">
      <c r="A105" s="3"/>
      <c r="F105" s="3"/>
    </row>
    <row r="106" spans="1:6">
      <c r="A106" s="3"/>
      <c r="F106" s="3"/>
    </row>
    <row r="107" spans="1:6">
      <c r="A107" s="3"/>
      <c r="F107" s="3"/>
    </row>
    <row r="108" spans="1:6">
      <c r="A108" s="3"/>
      <c r="F108" s="3"/>
    </row>
    <row r="109" spans="1:6">
      <c r="A109" s="3"/>
      <c r="F109" s="3"/>
    </row>
    <row r="110" spans="1:6">
      <c r="A110" s="3"/>
      <c r="F110" s="3"/>
    </row>
  </sheetData>
  <mergeCells count="10">
    <mergeCell ref="A69:E69"/>
    <mergeCell ref="A23:E23"/>
    <mergeCell ref="A54:E54"/>
    <mergeCell ref="A53:E53"/>
    <mergeCell ref="A1:F1"/>
    <mergeCell ref="A7:F7"/>
    <mergeCell ref="A8:F8"/>
    <mergeCell ref="A22:E22"/>
    <mergeCell ref="A68:E68"/>
    <mergeCell ref="A19:F20"/>
  </mergeCells>
  <printOptions horizontalCentered="1" verticalCentered="1"/>
  <pageMargins left="0.70866141732283472" right="1.18" top="0.3" bottom="0.2" header="0.31496062992125984" footer="0.31496062992125984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0"/>
  <sheetViews>
    <sheetView topLeftCell="A34" workbookViewId="0">
      <selection activeCell="A61" sqref="A61"/>
    </sheetView>
  </sheetViews>
  <sheetFormatPr baseColWidth="10" defaultColWidth="11.42578125" defaultRowHeight="15"/>
  <cols>
    <col min="1" max="1" width="63.140625" style="4" customWidth="1"/>
    <col min="2" max="5" width="16.7109375" style="3" bestFit="1" customWidth="1"/>
    <col min="6" max="6" width="14.42578125" style="1" customWidth="1"/>
    <col min="7" max="7" width="15.28515625" style="3" bestFit="1" customWidth="1"/>
    <col min="8" max="16384" width="11.42578125" style="3"/>
  </cols>
  <sheetData>
    <row r="1" spans="1:6">
      <c r="A1" s="58" t="s">
        <v>17</v>
      </c>
      <c r="B1" s="58"/>
      <c r="C1" s="58"/>
      <c r="D1" s="58"/>
      <c r="E1" s="58"/>
      <c r="F1" s="58"/>
    </row>
    <row r="2" spans="1:6">
      <c r="A2" s="23" t="s">
        <v>0</v>
      </c>
      <c r="B2" s="24" t="s">
        <v>69</v>
      </c>
      <c r="C2" s="25"/>
      <c r="D2" s="26"/>
      <c r="E2" s="26"/>
      <c r="F2" s="26"/>
    </row>
    <row r="3" spans="1:6">
      <c r="A3" s="23" t="s">
        <v>1</v>
      </c>
      <c r="B3" s="24" t="s">
        <v>18</v>
      </c>
      <c r="C3" s="27"/>
      <c r="D3" s="26"/>
      <c r="E3" s="26"/>
      <c r="F3" s="26"/>
    </row>
    <row r="4" spans="1:6">
      <c r="A4" s="23" t="s">
        <v>12</v>
      </c>
      <c r="B4" s="27" t="s">
        <v>70</v>
      </c>
      <c r="C4" s="27"/>
      <c r="D4" s="26"/>
      <c r="E4" s="26"/>
      <c r="F4" s="26"/>
    </row>
    <row r="5" spans="1:6">
      <c r="A5" s="23" t="s">
        <v>57</v>
      </c>
      <c r="B5" s="28" t="s">
        <v>67</v>
      </c>
      <c r="C5" s="27"/>
      <c r="D5" s="26"/>
      <c r="E5" s="26"/>
      <c r="F5" s="26"/>
    </row>
    <row r="6" spans="1:6">
      <c r="A6" s="22"/>
      <c r="B6" s="22"/>
      <c r="C6" s="22"/>
      <c r="D6" s="22"/>
      <c r="E6" s="22"/>
      <c r="F6" s="22"/>
    </row>
    <row r="7" spans="1:6">
      <c r="A7" s="58" t="s">
        <v>7</v>
      </c>
      <c r="B7" s="58"/>
      <c r="C7" s="58"/>
      <c r="D7" s="58"/>
      <c r="E7" s="58"/>
      <c r="F7" s="58"/>
    </row>
    <row r="8" spans="1:6">
      <c r="A8" s="58" t="s">
        <v>13</v>
      </c>
      <c r="B8" s="58"/>
      <c r="C8" s="58"/>
      <c r="D8" s="58"/>
      <c r="E8" s="58"/>
      <c r="F8" s="58"/>
    </row>
    <row r="9" spans="1:6">
      <c r="A9" s="3"/>
    </row>
    <row r="10" spans="1:6" ht="15.75" thickBot="1">
      <c r="A10" s="6" t="s">
        <v>2</v>
      </c>
      <c r="B10" s="7" t="s">
        <v>3</v>
      </c>
      <c r="C10" s="7" t="s">
        <v>32</v>
      </c>
      <c r="D10" s="7" t="s">
        <v>50</v>
      </c>
      <c r="E10" s="8" t="s">
        <v>64</v>
      </c>
      <c r="F10" s="3"/>
    </row>
    <row r="11" spans="1:6">
      <c r="F11" s="3"/>
    </row>
    <row r="12" spans="1:6">
      <c r="A12" s="19" t="s">
        <v>33</v>
      </c>
      <c r="B12" s="3" t="s">
        <v>4</v>
      </c>
      <c r="C12" s="32">
        <f>'I Trimestre'!F12</f>
        <v>486980</v>
      </c>
      <c r="D12" s="9">
        <f>'II Trimestre'!F12</f>
        <v>486851</v>
      </c>
      <c r="E12" s="9">
        <f>AVERAGE(C12:D12)</f>
        <v>486915.5</v>
      </c>
      <c r="F12" s="3"/>
    </row>
    <row r="13" spans="1:6">
      <c r="A13" s="19" t="s">
        <v>34</v>
      </c>
      <c r="B13" s="3" t="s">
        <v>4</v>
      </c>
      <c r="C13" s="32">
        <f>'I Trimestre'!F13</f>
        <v>91641</v>
      </c>
      <c r="D13" s="9">
        <f>'II Trimestre'!F13</f>
        <v>92468</v>
      </c>
      <c r="E13" s="9">
        <f>AVERAGE(C13:D13)</f>
        <v>92054.5</v>
      </c>
      <c r="F13" s="3"/>
    </row>
    <row r="14" spans="1:6">
      <c r="A14" s="19" t="s">
        <v>35</v>
      </c>
      <c r="B14" s="3" t="s">
        <v>4</v>
      </c>
      <c r="C14" s="32">
        <f>'I Trimestre'!F14</f>
        <v>31468</v>
      </c>
      <c r="D14" s="9">
        <f>'II Trimestre'!F14</f>
        <v>31468</v>
      </c>
      <c r="E14" s="9">
        <f>AVERAGE(C14:D14)</f>
        <v>31468</v>
      </c>
      <c r="F14" s="3"/>
    </row>
    <row r="15" spans="1:6">
      <c r="A15" s="19" t="s">
        <v>36</v>
      </c>
      <c r="B15" s="3" t="s">
        <v>4</v>
      </c>
      <c r="C15" s="32">
        <f>'I Trimestre'!F15</f>
        <v>3793</v>
      </c>
      <c r="D15" s="9">
        <f>'II Trimestre'!F15</f>
        <v>3793</v>
      </c>
      <c r="E15" s="9">
        <f>AVERAGE(C15:D15)</f>
        <v>3793</v>
      </c>
      <c r="F15" s="3"/>
    </row>
    <row r="16" spans="1:6">
      <c r="A16" s="19" t="s">
        <v>37</v>
      </c>
      <c r="B16" s="3" t="s">
        <v>4</v>
      </c>
      <c r="C16" s="32">
        <f>'I Trimestre'!F16</f>
        <v>7956</v>
      </c>
      <c r="D16" s="9">
        <f>'II Trimestre'!F16</f>
        <v>9227</v>
      </c>
      <c r="E16" s="9">
        <f>AVERAGE(C16:D16)</f>
        <v>8591.5</v>
      </c>
      <c r="F16" s="3"/>
    </row>
    <row r="17" spans="1:9" ht="15.75" thickBot="1">
      <c r="A17" s="10" t="s">
        <v>14</v>
      </c>
      <c r="B17" s="11"/>
      <c r="C17" s="12">
        <f>SUM(C12:C16)</f>
        <v>621838</v>
      </c>
      <c r="D17" s="12">
        <f>SUM(D12:D16)</f>
        <v>623807</v>
      </c>
      <c r="E17" s="12">
        <f>SUM(E12:E16)</f>
        <v>622822.5</v>
      </c>
      <c r="F17" s="3"/>
    </row>
    <row r="18" spans="1:9" ht="15.75" thickTop="1">
      <c r="A18" s="4" t="s">
        <v>38</v>
      </c>
      <c r="B18" s="14"/>
      <c r="C18" s="14"/>
      <c r="D18" s="14"/>
      <c r="E18" s="14"/>
      <c r="F18" s="15"/>
    </row>
    <row r="19" spans="1:9">
      <c r="A19" s="60" t="s">
        <v>75</v>
      </c>
      <c r="B19" s="60"/>
      <c r="C19" s="60"/>
      <c r="D19" s="60"/>
      <c r="E19" s="60"/>
      <c r="F19" s="60"/>
    </row>
    <row r="20" spans="1:9">
      <c r="A20" s="60"/>
      <c r="B20" s="60"/>
      <c r="C20" s="60"/>
      <c r="D20" s="60"/>
      <c r="E20" s="60"/>
      <c r="F20" s="60"/>
    </row>
    <row r="22" spans="1:9">
      <c r="A22" s="59" t="s">
        <v>15</v>
      </c>
      <c r="B22" s="59"/>
      <c r="C22" s="59"/>
      <c r="D22" s="59"/>
      <c r="E22" s="59"/>
    </row>
    <row r="23" spans="1:9">
      <c r="A23" s="58" t="s">
        <v>8</v>
      </c>
      <c r="B23" s="58"/>
      <c r="C23" s="58"/>
      <c r="D23" s="58"/>
      <c r="E23" s="58"/>
    </row>
    <row r="24" spans="1:9">
      <c r="A24" s="23" t="s">
        <v>9</v>
      </c>
      <c r="B24" s="28" t="s">
        <v>10</v>
      </c>
      <c r="C24" s="29"/>
      <c r="D24" s="29"/>
      <c r="E24" s="29"/>
      <c r="F24" s="3"/>
    </row>
    <row r="25" spans="1:9">
      <c r="B25" s="5"/>
      <c r="C25" s="16"/>
      <c r="D25" s="16"/>
      <c r="E25" s="16"/>
      <c r="F25" s="3"/>
    </row>
    <row r="26" spans="1:9" ht="15.75" thickBot="1">
      <c r="A26" s="6" t="s">
        <v>2</v>
      </c>
      <c r="B26" s="7" t="s">
        <v>32</v>
      </c>
      <c r="C26" s="7" t="s">
        <v>50</v>
      </c>
      <c r="D26" s="8" t="s">
        <v>68</v>
      </c>
      <c r="F26" s="3"/>
    </row>
    <row r="27" spans="1:9">
      <c r="B27" s="1"/>
      <c r="C27" s="1"/>
      <c r="D27" s="1"/>
      <c r="F27" s="3"/>
    </row>
    <row r="28" spans="1:9">
      <c r="A28" s="19" t="s">
        <v>33</v>
      </c>
      <c r="B28" s="1"/>
      <c r="C28" s="1"/>
      <c r="D28" s="1"/>
      <c r="F28" s="3"/>
    </row>
    <row r="29" spans="1:9">
      <c r="A29" s="21" t="s">
        <v>19</v>
      </c>
      <c r="B29" s="1">
        <f>'I Trimestre'!E29</f>
        <v>5016337822</v>
      </c>
      <c r="C29" s="1">
        <f>'II Trimestre'!E29</f>
        <v>8249751249</v>
      </c>
      <c r="D29" s="1">
        <f>SUM(B29:C29)</f>
        <v>13266089071</v>
      </c>
      <c r="F29" s="3"/>
    </row>
    <row r="30" spans="1:9">
      <c r="A30" s="21" t="s">
        <v>20</v>
      </c>
      <c r="B30" s="1">
        <f>'I Trimestre'!E30</f>
        <v>588548500</v>
      </c>
      <c r="C30" s="1">
        <f>'II Trimestre'!E30</f>
        <v>1431364500</v>
      </c>
      <c r="D30" s="1">
        <f>SUM(B30:C30)</f>
        <v>2019913000</v>
      </c>
      <c r="F30" s="3"/>
      <c r="H30" s="3">
        <v>459221000</v>
      </c>
      <c r="I30" s="3">
        <v>229899500</v>
      </c>
    </row>
    <row r="31" spans="1:9">
      <c r="A31" s="21" t="s">
        <v>21</v>
      </c>
      <c r="B31" s="1">
        <f>'I Trimestre'!E31</f>
        <v>0</v>
      </c>
      <c r="C31" s="1">
        <f>'II Trimestre'!E31</f>
        <v>0</v>
      </c>
      <c r="D31" s="1">
        <f>SUM(B31:C31)</f>
        <v>0</v>
      </c>
      <c r="F31" s="3"/>
      <c r="H31" s="3">
        <v>91902000</v>
      </c>
      <c r="I31" s="3">
        <v>45951000</v>
      </c>
    </row>
    <row r="32" spans="1:9">
      <c r="A32" s="19" t="s">
        <v>34</v>
      </c>
      <c r="B32" s="1"/>
      <c r="C32" s="1"/>
      <c r="D32" s="1"/>
      <c r="F32" s="3"/>
      <c r="H32" s="3">
        <v>26877000</v>
      </c>
      <c r="I32" s="3">
        <v>13438500</v>
      </c>
    </row>
    <row r="33" spans="1:9">
      <c r="A33" s="21" t="s">
        <v>19</v>
      </c>
      <c r="B33" s="1">
        <f>'I Trimestre'!E33</f>
        <v>910871147</v>
      </c>
      <c r="C33" s="1">
        <f>'II Trimestre'!E33</f>
        <v>1496268197</v>
      </c>
      <c r="D33" s="1">
        <f>SUM(B33:C33)</f>
        <v>2407139344</v>
      </c>
      <c r="F33" s="3"/>
      <c r="H33" s="3">
        <v>6069000</v>
      </c>
      <c r="I33" s="3">
        <v>3034500</v>
      </c>
    </row>
    <row r="34" spans="1:9">
      <c r="A34" s="21" t="s">
        <v>20</v>
      </c>
      <c r="B34" s="1">
        <f>'I Trimestre'!E34</f>
        <v>122247000</v>
      </c>
      <c r="C34" s="1">
        <f>'II Trimestre'!E34</f>
        <v>280127000</v>
      </c>
      <c r="D34" s="1">
        <f>SUM(B34:C34)</f>
        <v>402374000</v>
      </c>
      <c r="F34" s="3"/>
      <c r="H34" s="3">
        <v>6358000</v>
      </c>
      <c r="I34" s="3">
        <v>3179000</v>
      </c>
    </row>
    <row r="35" spans="1:9">
      <c r="A35" s="21" t="s">
        <v>21</v>
      </c>
      <c r="B35" s="1">
        <f>'I Trimestre'!E35</f>
        <v>0</v>
      </c>
      <c r="C35" s="1">
        <f>'II Trimestre'!E35</f>
        <v>0</v>
      </c>
      <c r="D35" s="1">
        <f>SUM(B35:C35)</f>
        <v>0</v>
      </c>
      <c r="F35" s="3"/>
    </row>
    <row r="36" spans="1:9">
      <c r="A36" s="19" t="s">
        <v>35</v>
      </c>
      <c r="B36" s="1"/>
      <c r="C36" s="1"/>
      <c r="D36" s="1"/>
      <c r="F36" s="3"/>
    </row>
    <row r="37" spans="1:9">
      <c r="A37" s="21" t="s">
        <v>19</v>
      </c>
      <c r="B37" s="1">
        <f>'I Trimestre'!E37</f>
        <v>296509356</v>
      </c>
      <c r="C37" s="1">
        <f>'II Trimestre'!E37</f>
        <v>488150599</v>
      </c>
      <c r="D37" s="1">
        <f>SUM(B37:C37)</f>
        <v>784659955</v>
      </c>
      <c r="F37" s="3"/>
    </row>
    <row r="38" spans="1:9">
      <c r="A38" s="21" t="s">
        <v>20</v>
      </c>
      <c r="B38" s="1">
        <f>'I Trimestre'!E38</f>
        <v>31645500</v>
      </c>
      <c r="C38" s="1">
        <f>'II Trimestre'!E38</f>
        <v>78865000</v>
      </c>
      <c r="D38" s="1">
        <f>SUM(B38:C38)</f>
        <v>110510500</v>
      </c>
      <c r="F38" s="3"/>
    </row>
    <row r="39" spans="1:9">
      <c r="A39" s="21" t="s">
        <v>21</v>
      </c>
      <c r="B39" s="1">
        <f>'I Trimestre'!E39</f>
        <v>0</v>
      </c>
      <c r="C39" s="1">
        <f>'II Trimestre'!E39</f>
        <v>0</v>
      </c>
      <c r="D39" s="1">
        <f>SUM(B39:C39)</f>
        <v>0</v>
      </c>
      <c r="F39" s="3"/>
    </row>
    <row r="40" spans="1:9">
      <c r="A40" s="19" t="s">
        <v>36</v>
      </c>
      <c r="B40" s="1"/>
      <c r="C40" s="1"/>
      <c r="D40" s="1"/>
      <c r="F40" s="3"/>
    </row>
    <row r="41" spans="1:9">
      <c r="A41" s="21" t="s">
        <v>19</v>
      </c>
      <c r="B41" s="1">
        <f>'I Trimestre'!E41</f>
        <v>37043676</v>
      </c>
      <c r="C41" s="1">
        <f>'II Trimestre'!E41</f>
        <v>60710469</v>
      </c>
      <c r="D41" s="1">
        <f>SUM(B41:C41)</f>
        <v>97754145</v>
      </c>
      <c r="F41" s="3"/>
    </row>
    <row r="42" spans="1:9">
      <c r="A42" s="21" t="s">
        <v>20</v>
      </c>
      <c r="B42" s="1">
        <f>'I Trimestre'!E42</f>
        <v>8670000</v>
      </c>
      <c r="C42" s="1">
        <f>'II Trimestre'!E42</f>
        <v>18351500</v>
      </c>
      <c r="D42" s="1">
        <f>SUM(B42:C42)</f>
        <v>27021500</v>
      </c>
      <c r="F42" s="3"/>
    </row>
    <row r="43" spans="1:9">
      <c r="A43" s="21" t="s">
        <v>21</v>
      </c>
      <c r="B43" s="1">
        <f>'I Trimestre'!E43</f>
        <v>0</v>
      </c>
      <c r="C43" s="1">
        <f>'II Trimestre'!E43</f>
        <v>0</v>
      </c>
      <c r="D43" s="1">
        <f>SUM(B43:C43)</f>
        <v>0</v>
      </c>
      <c r="F43" s="3"/>
    </row>
    <row r="44" spans="1:9">
      <c r="A44" s="19" t="s">
        <v>37</v>
      </c>
      <c r="B44" s="1"/>
      <c r="C44" s="1"/>
      <c r="D44" s="1"/>
      <c r="F44" s="3"/>
    </row>
    <row r="45" spans="1:9">
      <c r="A45" s="21" t="s">
        <v>19</v>
      </c>
      <c r="B45" s="1">
        <f>'I Trimestre'!E45</f>
        <v>63329762</v>
      </c>
      <c r="C45" s="1">
        <f>'II Trimestre'!E45</f>
        <v>131975353</v>
      </c>
      <c r="D45" s="1">
        <f>SUM(B45:C45)</f>
        <v>195305115</v>
      </c>
      <c r="F45" s="3"/>
    </row>
    <row r="46" spans="1:9">
      <c r="A46" s="21" t="s">
        <v>20</v>
      </c>
      <c r="B46" s="1">
        <f>'I Trimestre'!E46</f>
        <v>7225000</v>
      </c>
      <c r="C46" s="1">
        <f>'II Trimestre'!E46</f>
        <v>18207000</v>
      </c>
      <c r="D46" s="1">
        <f>SUM(B46:C46)</f>
        <v>25432000</v>
      </c>
      <c r="F46" s="3"/>
    </row>
    <row r="47" spans="1:9">
      <c r="A47" s="21" t="s">
        <v>21</v>
      </c>
      <c r="B47" s="1">
        <f>'I Trimestre'!E47</f>
        <v>0</v>
      </c>
      <c r="C47" s="1">
        <f>'II Trimestre'!E47</f>
        <v>0</v>
      </c>
      <c r="D47" s="1">
        <f>SUM(B47:C47)</f>
        <v>0</v>
      </c>
      <c r="F47" s="3"/>
    </row>
    <row r="48" spans="1:9">
      <c r="A48" s="19"/>
      <c r="B48" s="1"/>
      <c r="C48" s="1"/>
      <c r="D48" s="1"/>
      <c r="F48" s="3"/>
    </row>
    <row r="49" spans="1:9" ht="15.75" thickBot="1">
      <c r="A49" s="10" t="s">
        <v>14</v>
      </c>
      <c r="B49" s="17">
        <f>SUM(B27:B48)</f>
        <v>7082427763</v>
      </c>
      <c r="C49" s="17">
        <f>SUM(C27:C48)</f>
        <v>12253770867</v>
      </c>
      <c r="D49" s="17">
        <f>SUM(D28:D47)</f>
        <v>19336198630</v>
      </c>
      <c r="F49" s="3"/>
    </row>
    <row r="50" spans="1:9" ht="15.75" thickTop="1">
      <c r="A50" s="4" t="s">
        <v>38</v>
      </c>
      <c r="F50" s="3"/>
    </row>
    <row r="51" spans="1:9">
      <c r="F51" s="3"/>
    </row>
    <row r="53" spans="1:9">
      <c r="A53" s="58" t="s">
        <v>16</v>
      </c>
      <c r="B53" s="58"/>
      <c r="C53" s="58"/>
      <c r="D53" s="58"/>
      <c r="E53" s="58"/>
      <c r="F53" s="3"/>
    </row>
    <row r="54" spans="1:9">
      <c r="A54" s="58" t="s">
        <v>8</v>
      </c>
      <c r="B54" s="58"/>
      <c r="C54" s="58"/>
      <c r="D54" s="58"/>
      <c r="E54" s="58"/>
      <c r="F54" s="3"/>
    </row>
    <row r="55" spans="1:9">
      <c r="A55" s="23" t="s">
        <v>9</v>
      </c>
      <c r="B55" s="25" t="s">
        <v>10</v>
      </c>
      <c r="C55" s="29"/>
      <c r="D55" s="29"/>
      <c r="E55" s="29"/>
      <c r="F55" s="3"/>
    </row>
    <row r="57" spans="1:9" ht="15.75" thickBot="1">
      <c r="A57" s="6" t="s">
        <v>11</v>
      </c>
      <c r="B57" s="7" t="s">
        <v>32</v>
      </c>
      <c r="C57" s="7" t="s">
        <v>50</v>
      </c>
      <c r="D57" s="8" t="s">
        <v>68</v>
      </c>
      <c r="F57" s="3"/>
    </row>
    <row r="58" spans="1:9">
      <c r="E58" s="1"/>
      <c r="F58" s="3"/>
    </row>
    <row r="59" spans="1:9" ht="30">
      <c r="A59" s="2" t="s">
        <v>22</v>
      </c>
      <c r="B59" s="3">
        <f>'I Trimestre'!E59</f>
        <v>6324091763</v>
      </c>
      <c r="C59" s="3">
        <f>'II Trimestre'!E59</f>
        <v>10426855867</v>
      </c>
      <c r="D59" s="3">
        <f>SUM(B59:C59)</f>
        <v>16750947630</v>
      </c>
      <c r="F59" s="3"/>
    </row>
    <row r="60" spans="1:9" ht="30">
      <c r="A60" s="2" t="s">
        <v>23</v>
      </c>
      <c r="B60" s="3">
        <f>'I Trimestre'!E60</f>
        <v>758336000</v>
      </c>
      <c r="C60" s="3">
        <f>'II Trimestre'!E60</f>
        <v>1826915000</v>
      </c>
      <c r="D60" s="3">
        <f>SUM(B60:C60)</f>
        <v>2585251000</v>
      </c>
      <c r="F60" s="3"/>
      <c r="G60" s="3">
        <f>SUM(G30:G35)</f>
        <v>0</v>
      </c>
      <c r="H60" s="3">
        <f>SUM(H29:H35)</f>
        <v>590427000</v>
      </c>
      <c r="I60" s="3">
        <f>SUM(I30:I35)</f>
        <v>295502500</v>
      </c>
    </row>
    <row r="61" spans="1:9">
      <c r="A61" s="2" t="s">
        <v>71</v>
      </c>
      <c r="F61" s="3"/>
    </row>
    <row r="62" spans="1:9">
      <c r="A62" s="4" t="s">
        <v>5</v>
      </c>
      <c r="F62" s="3"/>
    </row>
    <row r="63" spans="1:9">
      <c r="A63" s="4" t="s">
        <v>6</v>
      </c>
      <c r="F63" s="3"/>
    </row>
    <row r="64" spans="1:9" ht="15.75" thickBot="1">
      <c r="A64" s="10" t="s">
        <v>14</v>
      </c>
      <c r="B64" s="11">
        <f>SUM(B59:B63)</f>
        <v>7082427763</v>
      </c>
      <c r="C64" s="11">
        <f>SUM(C59:C63)</f>
        <v>12253770867</v>
      </c>
      <c r="D64" s="11">
        <f>SUM(D59:D63)</f>
        <v>19336198630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32</v>
      </c>
      <c r="C72" s="7" t="s">
        <v>50</v>
      </c>
      <c r="D72" s="8" t="s">
        <v>68</v>
      </c>
      <c r="F72" s="3"/>
    </row>
    <row r="73" spans="1:6">
      <c r="E73" s="1"/>
      <c r="F73" s="3"/>
    </row>
    <row r="74" spans="1:6">
      <c r="A74" s="5" t="s">
        <v>56</v>
      </c>
      <c r="B74" s="3">
        <f>'I Trimestre'!E74</f>
        <v>0</v>
      </c>
      <c r="C74" s="3">
        <f>'II Trimestre'!E74</f>
        <v>-4563945821</v>
      </c>
      <c r="D74" s="3">
        <f>B74</f>
        <v>0</v>
      </c>
      <c r="F74" s="3"/>
    </row>
    <row r="75" spans="1:6">
      <c r="A75" s="5" t="s">
        <v>43</v>
      </c>
      <c r="B75" s="3">
        <f>'I Trimestre'!E75</f>
        <v>2518481942</v>
      </c>
      <c r="C75" s="3">
        <f>'II Trimestre'!E75</f>
        <v>12333320533</v>
      </c>
      <c r="D75" s="3">
        <f>SUM(B75:C75)</f>
        <v>14851802475</v>
      </c>
      <c r="F75" s="3"/>
    </row>
    <row r="76" spans="1:6">
      <c r="A76" s="5" t="s">
        <v>44</v>
      </c>
      <c r="B76" s="3">
        <f>'I Trimestre'!E76</f>
        <v>2518481942</v>
      </c>
      <c r="C76" s="3">
        <f>'II Trimestre'!E76</f>
        <v>7769374712</v>
      </c>
      <c r="D76" s="3">
        <f>D75+D74</f>
        <v>14851802475</v>
      </c>
      <c r="F76" s="3"/>
    </row>
    <row r="77" spans="1:6">
      <c r="A77" s="5" t="s">
        <v>45</v>
      </c>
      <c r="B77" s="3">
        <f>'I Trimestre'!E77</f>
        <v>7082427763</v>
      </c>
      <c r="C77" s="3">
        <f>'II Trimestre'!E77</f>
        <v>12253770867</v>
      </c>
      <c r="D77" s="3">
        <f>SUM(B77:C77)</f>
        <v>19336198630</v>
      </c>
      <c r="F77" s="3"/>
    </row>
    <row r="78" spans="1:6">
      <c r="A78" s="5" t="s">
        <v>46</v>
      </c>
      <c r="B78" s="3">
        <f>'I Trimestre'!E78</f>
        <v>-4563945821</v>
      </c>
      <c r="C78" s="3">
        <f>'II Trimestre'!E78</f>
        <v>-4484396155</v>
      </c>
      <c r="D78" s="3">
        <f t="shared" ref="D78" si="0">D76-D77</f>
        <v>-4484396155</v>
      </c>
      <c r="F78" s="3"/>
    </row>
    <row r="79" spans="1:6" ht="15.75" thickBot="1">
      <c r="A79" s="18"/>
      <c r="B79" s="11"/>
      <c r="C79" s="11"/>
      <c r="D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  <row r="90" spans="1:6">
      <c r="A90" s="3"/>
      <c r="F90" s="3"/>
    </row>
    <row r="91" spans="1:6">
      <c r="A91" s="3"/>
      <c r="F91" s="3"/>
    </row>
    <row r="92" spans="1:6">
      <c r="A92" s="3"/>
      <c r="F92" s="3"/>
    </row>
    <row r="93" spans="1:6">
      <c r="A93" s="3"/>
      <c r="F93" s="3"/>
    </row>
    <row r="94" spans="1:6">
      <c r="A94" s="3"/>
      <c r="F94" s="3"/>
    </row>
    <row r="95" spans="1:6">
      <c r="A95" s="3"/>
      <c r="F95" s="3"/>
    </row>
    <row r="96" spans="1:6">
      <c r="A96" s="3"/>
      <c r="F96" s="3"/>
    </row>
    <row r="97" spans="1:6">
      <c r="A97" s="3"/>
      <c r="F97" s="3"/>
    </row>
    <row r="98" spans="1:6">
      <c r="A98" s="3"/>
      <c r="F98" s="3"/>
    </row>
    <row r="99" spans="1:6">
      <c r="A99" s="3"/>
      <c r="F99" s="3"/>
    </row>
    <row r="100" spans="1:6">
      <c r="A100" s="3"/>
      <c r="F100" s="3"/>
    </row>
    <row r="101" spans="1:6">
      <c r="A101" s="3"/>
      <c r="F101" s="3"/>
    </row>
    <row r="102" spans="1:6">
      <c r="A102" s="3"/>
      <c r="F102" s="3"/>
    </row>
    <row r="103" spans="1:6">
      <c r="A103" s="3"/>
      <c r="F103" s="3"/>
    </row>
    <row r="104" spans="1:6">
      <c r="A104" s="3"/>
      <c r="F104" s="3"/>
    </row>
    <row r="105" spans="1:6">
      <c r="A105" s="3"/>
      <c r="F105" s="3"/>
    </row>
    <row r="106" spans="1:6">
      <c r="A106" s="3"/>
      <c r="F106" s="3"/>
    </row>
    <row r="107" spans="1:6">
      <c r="A107" s="3"/>
      <c r="F107" s="3"/>
    </row>
    <row r="108" spans="1:6">
      <c r="A108" s="3"/>
      <c r="F108" s="3"/>
    </row>
    <row r="109" spans="1:6">
      <c r="A109" s="3"/>
      <c r="F109" s="3"/>
    </row>
    <row r="110" spans="1:6">
      <c r="A110" s="3"/>
      <c r="F110" s="3"/>
    </row>
  </sheetData>
  <mergeCells count="10">
    <mergeCell ref="A54:E54"/>
    <mergeCell ref="A68:E68"/>
    <mergeCell ref="A69:E69"/>
    <mergeCell ref="A1:F1"/>
    <mergeCell ref="A7:F7"/>
    <mergeCell ref="A8:F8"/>
    <mergeCell ref="A22:E22"/>
    <mergeCell ref="A23:E23"/>
    <mergeCell ref="A53:E53"/>
    <mergeCell ref="A19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0"/>
  <sheetViews>
    <sheetView topLeftCell="A60" workbookViewId="0">
      <selection activeCell="F75" sqref="F75:F77"/>
    </sheetView>
  </sheetViews>
  <sheetFormatPr baseColWidth="10" defaultColWidth="11.42578125" defaultRowHeight="15"/>
  <cols>
    <col min="1" max="1" width="63.140625" style="4" customWidth="1"/>
    <col min="2" max="5" width="16.7109375" style="3" bestFit="1" customWidth="1"/>
    <col min="6" max="6" width="14.42578125" style="1" customWidth="1"/>
    <col min="7" max="7" width="15.28515625" style="3" bestFit="1" customWidth="1"/>
    <col min="8" max="16384" width="11.42578125" style="3"/>
  </cols>
  <sheetData>
    <row r="1" spans="1:6">
      <c r="A1" s="58" t="s">
        <v>17</v>
      </c>
      <c r="B1" s="58"/>
      <c r="C1" s="58"/>
      <c r="D1" s="58"/>
      <c r="E1" s="58"/>
      <c r="F1" s="58"/>
    </row>
    <row r="2" spans="1:6">
      <c r="A2" s="23" t="s">
        <v>0</v>
      </c>
      <c r="B2" s="24" t="s">
        <v>69</v>
      </c>
      <c r="C2" s="25"/>
      <c r="D2" s="26"/>
      <c r="E2" s="26"/>
      <c r="F2" s="26"/>
    </row>
    <row r="3" spans="1:6">
      <c r="A3" s="23" t="s">
        <v>1</v>
      </c>
      <c r="B3" s="24" t="s">
        <v>18</v>
      </c>
      <c r="C3" s="27"/>
      <c r="D3" s="26"/>
      <c r="E3" s="26"/>
      <c r="F3" s="26"/>
    </row>
    <row r="4" spans="1:6">
      <c r="A4" s="23" t="s">
        <v>12</v>
      </c>
      <c r="B4" s="27" t="s">
        <v>70</v>
      </c>
      <c r="C4" s="27"/>
      <c r="D4" s="26"/>
      <c r="E4" s="26"/>
      <c r="F4" s="26"/>
    </row>
    <row r="5" spans="1:6">
      <c r="A5" s="23" t="s">
        <v>57</v>
      </c>
      <c r="B5" s="28" t="s">
        <v>65</v>
      </c>
      <c r="C5" s="27"/>
      <c r="D5" s="26"/>
      <c r="E5" s="26"/>
      <c r="F5" s="26"/>
    </row>
    <row r="6" spans="1:6">
      <c r="A6" s="22"/>
      <c r="B6" s="22"/>
      <c r="C6" s="22"/>
      <c r="D6" s="22"/>
      <c r="E6" s="22"/>
      <c r="F6" s="22"/>
    </row>
    <row r="7" spans="1:6">
      <c r="A7" s="58" t="s">
        <v>7</v>
      </c>
      <c r="B7" s="58"/>
      <c r="C7" s="58"/>
      <c r="D7" s="58"/>
      <c r="E7" s="58"/>
      <c r="F7" s="58"/>
    </row>
    <row r="8" spans="1:6">
      <c r="A8" s="58" t="s">
        <v>13</v>
      </c>
      <c r="B8" s="58"/>
      <c r="C8" s="58"/>
      <c r="D8" s="58"/>
      <c r="E8" s="58"/>
      <c r="F8" s="58"/>
    </row>
    <row r="9" spans="1:6">
      <c r="A9" s="3"/>
    </row>
    <row r="10" spans="1:6" ht="15.75" thickBot="1">
      <c r="A10" s="6" t="s">
        <v>2</v>
      </c>
      <c r="B10" s="7" t="s">
        <v>3</v>
      </c>
      <c r="C10" s="7" t="s">
        <v>32</v>
      </c>
      <c r="D10" s="7" t="s">
        <v>50</v>
      </c>
      <c r="E10" s="7" t="s">
        <v>54</v>
      </c>
      <c r="F10" s="8" t="s">
        <v>64</v>
      </c>
    </row>
    <row r="11" spans="1:6">
      <c r="F11" s="3"/>
    </row>
    <row r="12" spans="1:6">
      <c r="A12" s="19" t="s">
        <v>33</v>
      </c>
      <c r="B12" s="3" t="s">
        <v>4</v>
      </c>
      <c r="C12" s="32">
        <f>'I Trimestre'!F12</f>
        <v>486980</v>
      </c>
      <c r="D12" s="9">
        <f>'II Trimestre'!F12</f>
        <v>486851</v>
      </c>
      <c r="E12" s="9">
        <f>'III Trimestre'!F12</f>
        <v>471791</v>
      </c>
      <c r="F12" s="9">
        <f>AVERAGE(C12:E12)</f>
        <v>481874</v>
      </c>
    </row>
    <row r="13" spans="1:6">
      <c r="A13" s="19" t="s">
        <v>34</v>
      </c>
      <c r="B13" s="3" t="s">
        <v>4</v>
      </c>
      <c r="C13" s="32">
        <f>'I Trimestre'!F13</f>
        <v>91641</v>
      </c>
      <c r="D13" s="9">
        <f>'II Trimestre'!F13</f>
        <v>92468</v>
      </c>
      <c r="E13" s="9">
        <f>'III Trimestre'!F13</f>
        <v>93130</v>
      </c>
      <c r="F13" s="9">
        <f>AVERAGE(C13:E13)</f>
        <v>92413</v>
      </c>
    </row>
    <row r="14" spans="1:6">
      <c r="A14" s="19" t="s">
        <v>35</v>
      </c>
      <c r="B14" s="3" t="s">
        <v>4</v>
      </c>
      <c r="C14" s="32">
        <f>'I Trimestre'!F14</f>
        <v>31468</v>
      </c>
      <c r="D14" s="9">
        <f>'II Trimestre'!F14</f>
        <v>31468</v>
      </c>
      <c r="E14" s="9">
        <f>'III Trimestre'!F14</f>
        <v>31444</v>
      </c>
      <c r="F14" s="9">
        <f>AVERAGE(C14:E14)</f>
        <v>31460</v>
      </c>
    </row>
    <row r="15" spans="1:6">
      <c r="A15" s="19" t="s">
        <v>36</v>
      </c>
      <c r="B15" s="3" t="s">
        <v>4</v>
      </c>
      <c r="C15" s="32">
        <f>'I Trimestre'!F15</f>
        <v>3793</v>
      </c>
      <c r="D15" s="9">
        <f>'II Trimestre'!F15</f>
        <v>3793</v>
      </c>
      <c r="E15" s="9">
        <f>'III Trimestre'!F15</f>
        <v>3862</v>
      </c>
      <c r="F15" s="9">
        <f>AVERAGE(C15:E15)</f>
        <v>3816</v>
      </c>
    </row>
    <row r="16" spans="1:6">
      <c r="A16" s="19" t="s">
        <v>37</v>
      </c>
      <c r="B16" s="3" t="s">
        <v>4</v>
      </c>
      <c r="C16" s="32">
        <f>'I Trimestre'!F16</f>
        <v>7956</v>
      </c>
      <c r="D16" s="9">
        <f>'II Trimestre'!F16</f>
        <v>9227</v>
      </c>
      <c r="E16" s="9">
        <f>'III Trimestre'!F16</f>
        <v>9397</v>
      </c>
      <c r="F16" s="9">
        <f>AVERAGE(C16:E16)</f>
        <v>8860</v>
      </c>
    </row>
    <row r="17" spans="1:10" ht="15.75" thickBot="1">
      <c r="A17" s="10" t="s">
        <v>14</v>
      </c>
      <c r="B17" s="11"/>
      <c r="C17" s="12">
        <f>SUM(C12:C16)</f>
        <v>621838</v>
      </c>
      <c r="D17" s="12">
        <f>SUM(D12:D16)</f>
        <v>623807</v>
      </c>
      <c r="E17" s="12">
        <f>SUM(E12:E16)</f>
        <v>609624</v>
      </c>
      <c r="F17" s="12">
        <f>SUM(F12:F16)</f>
        <v>618423</v>
      </c>
    </row>
    <row r="18" spans="1:10" ht="15.75" thickTop="1">
      <c r="A18" s="4" t="s">
        <v>38</v>
      </c>
      <c r="B18" s="14"/>
      <c r="C18" s="14"/>
      <c r="D18" s="14"/>
      <c r="E18" s="14"/>
      <c r="F18" s="15"/>
    </row>
    <row r="19" spans="1:10">
      <c r="A19" s="60" t="s">
        <v>75</v>
      </c>
      <c r="B19" s="60"/>
      <c r="C19" s="60"/>
      <c r="D19" s="60"/>
      <c r="E19" s="60"/>
      <c r="F19" s="60"/>
    </row>
    <row r="20" spans="1:10">
      <c r="A20" s="60"/>
      <c r="B20" s="60"/>
      <c r="C20" s="60"/>
      <c r="D20" s="60"/>
      <c r="E20" s="60"/>
      <c r="F20" s="60"/>
    </row>
    <row r="22" spans="1:10">
      <c r="A22" s="59" t="s">
        <v>15</v>
      </c>
      <c r="B22" s="59"/>
      <c r="C22" s="59"/>
      <c r="D22" s="59"/>
      <c r="E22" s="59"/>
    </row>
    <row r="23" spans="1:10">
      <c r="A23" s="58" t="s">
        <v>8</v>
      </c>
      <c r="B23" s="58"/>
      <c r="C23" s="58"/>
      <c r="D23" s="58"/>
      <c r="E23" s="58"/>
    </row>
    <row r="24" spans="1:10">
      <c r="A24" s="23" t="s">
        <v>9</v>
      </c>
      <c r="B24" s="28" t="s">
        <v>10</v>
      </c>
      <c r="C24" s="29"/>
      <c r="D24" s="29"/>
      <c r="E24" s="29"/>
      <c r="F24" s="3"/>
    </row>
    <row r="25" spans="1:10">
      <c r="B25" s="5"/>
      <c r="C25" s="16"/>
      <c r="D25" s="16"/>
      <c r="E25" s="16"/>
      <c r="F25" s="3"/>
    </row>
    <row r="26" spans="1:10" ht="15.75" thickBot="1">
      <c r="A26" s="6" t="s">
        <v>2</v>
      </c>
      <c r="B26" s="7" t="s">
        <v>32</v>
      </c>
      <c r="C26" s="7" t="s">
        <v>50</v>
      </c>
      <c r="D26" s="7" t="s">
        <v>54</v>
      </c>
      <c r="E26" s="8" t="s">
        <v>66</v>
      </c>
      <c r="F26" s="3"/>
    </row>
    <row r="27" spans="1:10">
      <c r="B27" s="1"/>
      <c r="C27" s="1"/>
      <c r="D27" s="1"/>
      <c r="E27" s="1"/>
      <c r="F27" s="3"/>
    </row>
    <row r="28" spans="1:10">
      <c r="A28" s="19" t="s">
        <v>33</v>
      </c>
      <c r="B28" s="1"/>
      <c r="C28" s="1"/>
      <c r="D28" s="1"/>
      <c r="E28" s="1"/>
      <c r="F28" s="3"/>
    </row>
    <row r="29" spans="1:10">
      <c r="A29" s="21" t="s">
        <v>19</v>
      </c>
      <c r="B29" s="1">
        <f>'I Trimestre'!E29</f>
        <v>5016337822</v>
      </c>
      <c r="C29" s="1">
        <f>'II Trimestre'!E29</f>
        <v>8249751249</v>
      </c>
      <c r="D29" s="1">
        <f>'III Trimestre'!E29</f>
        <v>7327135385</v>
      </c>
      <c r="E29" s="1">
        <f>SUM(B29:D29)</f>
        <v>20593224456</v>
      </c>
      <c r="F29" s="3"/>
    </row>
    <row r="30" spans="1:10">
      <c r="A30" s="21" t="s">
        <v>20</v>
      </c>
      <c r="B30" s="1">
        <f>'I Trimestre'!E30</f>
        <v>588548500</v>
      </c>
      <c r="C30" s="1">
        <f>'II Trimestre'!E30</f>
        <v>1431364500</v>
      </c>
      <c r="D30" s="1">
        <f>'III Trimestre'!E30</f>
        <v>1381998000</v>
      </c>
      <c r="E30" s="1">
        <f>SUM(B30:D30)</f>
        <v>3401911000</v>
      </c>
      <c r="F30" s="3"/>
      <c r="I30" s="3">
        <v>459221000</v>
      </c>
      <c r="J30" s="3">
        <v>229899500</v>
      </c>
    </row>
    <row r="31" spans="1:10">
      <c r="A31" s="21" t="s">
        <v>21</v>
      </c>
      <c r="B31" s="1">
        <f>'I Trimestre'!E31</f>
        <v>0</v>
      </c>
      <c r="C31" s="1">
        <f>'II Trimestre'!E31</f>
        <v>0</v>
      </c>
      <c r="D31" s="1">
        <f>'III Trimestre'!E31</f>
        <v>0</v>
      </c>
      <c r="E31" s="1">
        <f>SUM(B31:D31)</f>
        <v>0</v>
      </c>
      <c r="F31" s="3"/>
      <c r="I31" s="3">
        <v>91902000</v>
      </c>
      <c r="J31" s="3">
        <v>45951000</v>
      </c>
    </row>
    <row r="32" spans="1:10">
      <c r="A32" s="19" t="s">
        <v>34</v>
      </c>
      <c r="B32" s="1"/>
      <c r="C32" s="1"/>
      <c r="D32" s="1"/>
      <c r="E32" s="1"/>
      <c r="F32" s="3"/>
      <c r="I32" s="3">
        <v>26877000</v>
      </c>
      <c r="J32" s="3">
        <v>13438500</v>
      </c>
    </row>
    <row r="33" spans="1:10">
      <c r="A33" s="21" t="s">
        <v>19</v>
      </c>
      <c r="B33" s="1">
        <f>'I Trimestre'!E33</f>
        <v>910871147</v>
      </c>
      <c r="C33" s="1">
        <f>'II Trimestre'!E33</f>
        <v>1496268197</v>
      </c>
      <c r="D33" s="1">
        <f>'III Trimestre'!E33</f>
        <v>1362745787</v>
      </c>
      <c r="E33" s="1">
        <f>SUM(B33:D33)</f>
        <v>3769885131</v>
      </c>
      <c r="F33" s="3"/>
      <c r="I33" s="3">
        <v>6069000</v>
      </c>
      <c r="J33" s="3">
        <v>3034500</v>
      </c>
    </row>
    <row r="34" spans="1:10">
      <c r="A34" s="21" t="s">
        <v>20</v>
      </c>
      <c r="B34" s="1">
        <f>'I Trimestre'!E34</f>
        <v>122247000</v>
      </c>
      <c r="C34" s="1">
        <f>'II Trimestre'!E34</f>
        <v>280127000</v>
      </c>
      <c r="D34" s="1">
        <f>'III Trimestre'!E34</f>
        <v>275706000</v>
      </c>
      <c r="E34" s="1">
        <f>SUM(B34:D34)</f>
        <v>678080000</v>
      </c>
      <c r="F34" s="3"/>
      <c r="I34" s="3">
        <v>6358000</v>
      </c>
      <c r="J34" s="3">
        <v>3179000</v>
      </c>
    </row>
    <row r="35" spans="1:10">
      <c r="A35" s="21" t="s">
        <v>21</v>
      </c>
      <c r="B35" s="1">
        <f>'I Trimestre'!E35</f>
        <v>0</v>
      </c>
      <c r="C35" s="1">
        <f>'II Trimestre'!E35</f>
        <v>0</v>
      </c>
      <c r="D35" s="1">
        <f>'III Trimestre'!E35</f>
        <v>0</v>
      </c>
      <c r="E35" s="1">
        <f>SUM(B35:D35)</f>
        <v>0</v>
      </c>
      <c r="F35" s="3"/>
    </row>
    <row r="36" spans="1:10">
      <c r="A36" s="19" t="s">
        <v>35</v>
      </c>
      <c r="B36" s="1"/>
      <c r="C36" s="1"/>
      <c r="D36" s="1"/>
      <c r="E36" s="1"/>
      <c r="F36" s="3"/>
    </row>
    <row r="37" spans="1:10">
      <c r="A37" s="21" t="s">
        <v>19</v>
      </c>
      <c r="B37" s="1">
        <f>'I Trimestre'!E37</f>
        <v>296509356</v>
      </c>
      <c r="C37" s="1">
        <f>'II Trimestre'!E37</f>
        <v>488150599</v>
      </c>
      <c r="D37" s="1">
        <f>'III Trimestre'!E37</f>
        <v>438240319</v>
      </c>
      <c r="E37" s="1">
        <f>SUM(B37:D37)</f>
        <v>1222900274</v>
      </c>
      <c r="F37" s="3"/>
    </row>
    <row r="38" spans="1:10">
      <c r="A38" s="21" t="s">
        <v>20</v>
      </c>
      <c r="B38" s="1">
        <f>'I Trimestre'!E38</f>
        <v>31645500</v>
      </c>
      <c r="C38" s="1">
        <f>'II Trimestre'!E38</f>
        <v>78865000</v>
      </c>
      <c r="D38" s="1">
        <f>'III Trimestre'!E38</f>
        <v>81209000</v>
      </c>
      <c r="E38" s="1">
        <f>SUM(B38:D38)</f>
        <v>191719500</v>
      </c>
      <c r="F38" s="3"/>
    </row>
    <row r="39" spans="1:10">
      <c r="A39" s="21" t="s">
        <v>21</v>
      </c>
      <c r="B39" s="1">
        <f>'I Trimestre'!E39</f>
        <v>0</v>
      </c>
      <c r="C39" s="1">
        <f>'II Trimestre'!E39</f>
        <v>0</v>
      </c>
      <c r="D39" s="1">
        <f>'III Trimestre'!E39</f>
        <v>0</v>
      </c>
      <c r="E39" s="1">
        <f>SUM(B39:D39)</f>
        <v>0</v>
      </c>
      <c r="F39" s="3"/>
    </row>
    <row r="40" spans="1:10">
      <c r="A40" s="19" t="s">
        <v>36</v>
      </c>
      <c r="B40" s="1"/>
      <c r="C40" s="1"/>
      <c r="D40" s="1"/>
      <c r="E40" s="1"/>
      <c r="F40" s="3"/>
    </row>
    <row r="41" spans="1:10">
      <c r="A41" s="21" t="s">
        <v>19</v>
      </c>
      <c r="B41" s="1">
        <f>'I Trimestre'!E41</f>
        <v>37043676</v>
      </c>
      <c r="C41" s="1">
        <f>'II Trimestre'!E41</f>
        <v>60710469</v>
      </c>
      <c r="D41" s="1">
        <f>'III Trimestre'!E41</f>
        <v>55681338</v>
      </c>
      <c r="E41" s="1">
        <f>SUM(B41:D41)</f>
        <v>153435483</v>
      </c>
      <c r="F41" s="3"/>
    </row>
    <row r="42" spans="1:10">
      <c r="A42" s="21" t="s">
        <v>20</v>
      </c>
      <c r="B42" s="1">
        <f>'I Trimestre'!E42</f>
        <v>8670000</v>
      </c>
      <c r="C42" s="1">
        <f>'II Trimestre'!E42</f>
        <v>18351500</v>
      </c>
      <c r="D42" s="1">
        <f>'III Trimestre'!E42</f>
        <v>18207000</v>
      </c>
      <c r="E42" s="1">
        <f>SUM(B42:D42)</f>
        <v>45228500</v>
      </c>
      <c r="F42" s="3"/>
    </row>
    <row r="43" spans="1:10">
      <c r="A43" s="21" t="s">
        <v>21</v>
      </c>
      <c r="B43" s="1">
        <f>'I Trimestre'!E43</f>
        <v>0</v>
      </c>
      <c r="C43" s="1">
        <f>'II Trimestre'!E43</f>
        <v>0</v>
      </c>
      <c r="D43" s="1">
        <f>'III Trimestre'!E43</f>
        <v>0</v>
      </c>
      <c r="E43" s="1">
        <f>SUM(B43:D43)</f>
        <v>0</v>
      </c>
      <c r="F43" s="3"/>
    </row>
    <row r="44" spans="1:10">
      <c r="A44" s="19" t="s">
        <v>37</v>
      </c>
      <c r="B44" s="1"/>
      <c r="C44" s="1"/>
      <c r="D44" s="1"/>
      <c r="E44" s="1"/>
      <c r="F44" s="3"/>
    </row>
    <row r="45" spans="1:10">
      <c r="A45" s="21" t="s">
        <v>19</v>
      </c>
      <c r="B45" s="1">
        <f>'I Trimestre'!E45</f>
        <v>63329762</v>
      </c>
      <c r="C45" s="1">
        <f>'II Trimestre'!E45</f>
        <v>131975353</v>
      </c>
      <c r="D45" s="1">
        <f>'III Trimestre'!E45</f>
        <v>132323157</v>
      </c>
      <c r="E45" s="1">
        <f>SUM(B45:D45)</f>
        <v>327628272</v>
      </c>
      <c r="F45" s="3"/>
    </row>
    <row r="46" spans="1:10">
      <c r="A46" s="21" t="s">
        <v>20</v>
      </c>
      <c r="B46" s="1">
        <f>'I Trimestre'!E46</f>
        <v>7225000</v>
      </c>
      <c r="C46" s="1">
        <f>'II Trimestre'!E46</f>
        <v>18207000</v>
      </c>
      <c r="D46" s="1">
        <f>'III Trimestre'!E46</f>
        <v>17340000</v>
      </c>
      <c r="E46" s="1">
        <f>SUM(B46:D46)</f>
        <v>42772000</v>
      </c>
      <c r="F46" s="3"/>
    </row>
    <row r="47" spans="1:10">
      <c r="A47" s="21" t="s">
        <v>21</v>
      </c>
      <c r="B47" s="1">
        <f>'I Trimestre'!E47</f>
        <v>0</v>
      </c>
      <c r="C47" s="1">
        <f>'II Trimestre'!E47</f>
        <v>0</v>
      </c>
      <c r="D47" s="1">
        <f>'III Trimestre'!E47</f>
        <v>0</v>
      </c>
      <c r="E47" s="1">
        <f>SUM(B47:D47)</f>
        <v>0</v>
      </c>
      <c r="F47" s="3"/>
    </row>
    <row r="48" spans="1:10">
      <c r="A48" s="19"/>
      <c r="B48" s="1"/>
      <c r="C48" s="1"/>
      <c r="D48" s="1"/>
      <c r="E48" s="1"/>
      <c r="F48" s="3"/>
    </row>
    <row r="49" spans="1:10" ht="15.75" thickBot="1">
      <c r="A49" s="10" t="s">
        <v>14</v>
      </c>
      <c r="B49" s="17">
        <f>SUM(B27:B48)</f>
        <v>7082427763</v>
      </c>
      <c r="C49" s="17">
        <f>SUM(C27:C48)</f>
        <v>12253770867</v>
      </c>
      <c r="D49" s="17">
        <f>SUM(D27:D48)</f>
        <v>11090585986</v>
      </c>
      <c r="E49" s="17">
        <f>SUM(E28:E47)</f>
        <v>30426784616</v>
      </c>
      <c r="F49" s="3"/>
    </row>
    <row r="50" spans="1:10" ht="15.75" thickTop="1">
      <c r="A50" s="4" t="s">
        <v>38</v>
      </c>
      <c r="F50" s="3"/>
    </row>
    <row r="51" spans="1:10">
      <c r="F51" s="3"/>
    </row>
    <row r="52" spans="1:10">
      <c r="A52" s="5"/>
      <c r="F52" s="3"/>
    </row>
    <row r="53" spans="1:10">
      <c r="A53" s="58" t="s">
        <v>16</v>
      </c>
      <c r="B53" s="58"/>
      <c r="C53" s="58"/>
      <c r="D53" s="58"/>
      <c r="E53" s="58"/>
      <c r="F53" s="3"/>
    </row>
    <row r="54" spans="1:10">
      <c r="A54" s="58" t="s">
        <v>8</v>
      </c>
      <c r="B54" s="58"/>
      <c r="C54" s="58"/>
      <c r="D54" s="58"/>
      <c r="E54" s="58"/>
      <c r="F54" s="3"/>
    </row>
    <row r="55" spans="1:10">
      <c r="A55" s="23" t="s">
        <v>9</v>
      </c>
      <c r="B55" s="25" t="s">
        <v>10</v>
      </c>
      <c r="C55" s="29"/>
      <c r="D55" s="29"/>
      <c r="E55" s="29"/>
      <c r="F55" s="3"/>
    </row>
    <row r="57" spans="1:10" ht="15.75" thickBot="1">
      <c r="A57" s="6" t="s">
        <v>11</v>
      </c>
      <c r="B57" s="7" t="s">
        <v>32</v>
      </c>
      <c r="C57" s="7" t="s">
        <v>50</v>
      </c>
      <c r="D57" s="7" t="s">
        <v>54</v>
      </c>
      <c r="E57" s="8" t="s">
        <v>66</v>
      </c>
      <c r="F57" s="3"/>
    </row>
    <row r="59" spans="1:10" ht="30">
      <c r="A59" s="2" t="s">
        <v>22</v>
      </c>
      <c r="B59" s="3">
        <f>'I Trimestre'!E59</f>
        <v>6324091763</v>
      </c>
      <c r="C59" s="3">
        <f>'II Trimestre'!E59</f>
        <v>10426855867</v>
      </c>
      <c r="D59" s="3">
        <f>'III Trimestre'!E59</f>
        <v>9316125986</v>
      </c>
      <c r="E59" s="3">
        <f>SUM(B59:D59)</f>
        <v>26067073616</v>
      </c>
      <c r="F59" s="3"/>
    </row>
    <row r="60" spans="1:10" ht="30">
      <c r="A60" s="2" t="s">
        <v>23</v>
      </c>
      <c r="B60" s="3">
        <f>'I Trimestre'!E60</f>
        <v>758336000</v>
      </c>
      <c r="C60" s="3">
        <f>'II Trimestre'!E60</f>
        <v>1826915000</v>
      </c>
      <c r="D60" s="3">
        <f>'III Trimestre'!E60</f>
        <v>1774460000</v>
      </c>
      <c r="E60" s="3">
        <f>SUM(B60:D60)</f>
        <v>4359711000</v>
      </c>
      <c r="F60" s="3"/>
      <c r="H60" s="3">
        <f>SUM(H30:H35)</f>
        <v>0</v>
      </c>
      <c r="I60" s="3">
        <f>SUM(I29:I35)</f>
        <v>590427000</v>
      </c>
      <c r="J60" s="3">
        <f>SUM(J30:J35)</f>
        <v>295502500</v>
      </c>
    </row>
    <row r="61" spans="1:10">
      <c r="A61" s="2" t="s">
        <v>71</v>
      </c>
      <c r="F61" s="3"/>
    </row>
    <row r="62" spans="1:10">
      <c r="A62" s="4" t="s">
        <v>5</v>
      </c>
      <c r="F62" s="3"/>
    </row>
    <row r="63" spans="1:10">
      <c r="A63" s="4" t="s">
        <v>6</v>
      </c>
      <c r="F63" s="3"/>
    </row>
    <row r="64" spans="1:10" ht="15.75" thickBot="1">
      <c r="A64" s="10" t="s">
        <v>14</v>
      </c>
      <c r="B64" s="11">
        <f>SUM(B59:B63)</f>
        <v>7082427763</v>
      </c>
      <c r="C64" s="11">
        <f>SUM(C59:C63)</f>
        <v>12253770867</v>
      </c>
      <c r="D64" s="11">
        <f>SUM(D59:D63)</f>
        <v>11090585986</v>
      </c>
      <c r="E64" s="11">
        <f>SUM(E59:E63)</f>
        <v>30426784616</v>
      </c>
      <c r="F64" s="3"/>
    </row>
    <row r="65" spans="1:6" ht="15.75" thickTop="1">
      <c r="A65" s="4" t="s">
        <v>38</v>
      </c>
      <c r="F65" s="3"/>
    </row>
    <row r="66" spans="1:6">
      <c r="F66" s="3"/>
    </row>
    <row r="68" spans="1:6">
      <c r="A68" s="58" t="s">
        <v>41</v>
      </c>
      <c r="B68" s="58"/>
      <c r="C68" s="58"/>
      <c r="D68" s="58"/>
      <c r="E68" s="58"/>
      <c r="F68" s="3"/>
    </row>
    <row r="69" spans="1:6">
      <c r="A69" s="58" t="s">
        <v>42</v>
      </c>
      <c r="B69" s="58"/>
      <c r="C69" s="58"/>
      <c r="D69" s="58"/>
      <c r="E69" s="58"/>
      <c r="F69" s="3"/>
    </row>
    <row r="70" spans="1:6">
      <c r="A70" s="23" t="s">
        <v>9</v>
      </c>
      <c r="B70" s="28" t="s">
        <v>10</v>
      </c>
      <c r="C70" s="29"/>
      <c r="D70" s="29"/>
      <c r="E70" s="29"/>
      <c r="F70" s="3"/>
    </row>
    <row r="72" spans="1:6" ht="15.75" thickBot="1">
      <c r="A72" s="6" t="s">
        <v>11</v>
      </c>
      <c r="B72" s="7" t="s">
        <v>32</v>
      </c>
      <c r="C72" s="7" t="s">
        <v>50</v>
      </c>
      <c r="D72" s="7" t="s">
        <v>54</v>
      </c>
      <c r="E72" s="8" t="s">
        <v>66</v>
      </c>
      <c r="F72" s="3"/>
    </row>
    <row r="74" spans="1:6">
      <c r="A74" s="5" t="s">
        <v>56</v>
      </c>
      <c r="B74" s="3">
        <f>'I Trimestre'!E74</f>
        <v>0</v>
      </c>
      <c r="C74" s="3">
        <f>'II Trimestre'!E74</f>
        <v>-4563945821</v>
      </c>
      <c r="D74" s="3">
        <f>'III Trimestre'!E74</f>
        <v>-4484396155</v>
      </c>
      <c r="E74" s="3">
        <f>B74</f>
        <v>0</v>
      </c>
      <c r="F74" s="3"/>
    </row>
    <row r="75" spans="1:6">
      <c r="A75" s="5" t="s">
        <v>43</v>
      </c>
      <c r="B75" s="3">
        <f>'I Trimestre'!E75</f>
        <v>2518481942</v>
      </c>
      <c r="C75" s="3">
        <f>'II Trimestre'!E75</f>
        <v>12333320533</v>
      </c>
      <c r="D75" s="3">
        <f>'III Trimestre'!E75</f>
        <v>11514200533.26</v>
      </c>
      <c r="E75" s="3">
        <f>SUM(B75:D75)</f>
        <v>26366003008.260002</v>
      </c>
      <c r="F75" s="3"/>
    </row>
    <row r="76" spans="1:6">
      <c r="A76" s="5" t="s">
        <v>44</v>
      </c>
      <c r="B76" s="3">
        <f>'I Trimestre'!E76</f>
        <v>2518481942</v>
      </c>
      <c r="C76" s="3">
        <f>'II Trimestre'!E76</f>
        <v>7769374712</v>
      </c>
      <c r="D76" s="3">
        <f>'III Trimestre'!E76</f>
        <v>7029804378.2600002</v>
      </c>
      <c r="E76" s="3">
        <f>E75+E74</f>
        <v>26366003008.260002</v>
      </c>
      <c r="F76" s="3"/>
    </row>
    <row r="77" spans="1:6">
      <c r="A77" s="5" t="s">
        <v>45</v>
      </c>
      <c r="B77" s="3">
        <f>'I Trimestre'!E77</f>
        <v>7082427763</v>
      </c>
      <c r="C77" s="3">
        <f>'II Trimestre'!E77</f>
        <v>12253770867</v>
      </c>
      <c r="D77" s="3">
        <f>'III Trimestre'!E77</f>
        <v>11090585986</v>
      </c>
      <c r="E77" s="3">
        <f>SUM(B77:D77)</f>
        <v>30426784616</v>
      </c>
      <c r="F77" s="3"/>
    </row>
    <row r="78" spans="1:6">
      <c r="A78" s="5" t="s">
        <v>46</v>
      </c>
      <c r="B78" s="3">
        <f>'I Trimestre'!E78</f>
        <v>-4563945821</v>
      </c>
      <c r="C78" s="3">
        <f>'II Trimestre'!E78</f>
        <v>-4484396155</v>
      </c>
      <c r="D78" s="3">
        <f>'III Trimestre'!E78</f>
        <v>-4060781607.7399998</v>
      </c>
      <c r="E78" s="3">
        <f t="shared" ref="E78" si="0">E76-E77</f>
        <v>-4060781607.7399979</v>
      </c>
      <c r="F78" s="3"/>
    </row>
    <row r="79" spans="1:6" ht="15.75" thickBot="1">
      <c r="A79" s="18"/>
      <c r="B79" s="11"/>
      <c r="C79" s="11"/>
      <c r="D79" s="11"/>
      <c r="E79" s="11"/>
      <c r="F79" s="3"/>
    </row>
    <row r="80" spans="1:6" ht="15.75" thickTop="1">
      <c r="A80" s="4" t="s">
        <v>73</v>
      </c>
      <c r="F80" s="3"/>
    </row>
    <row r="81" spans="1:6">
      <c r="A81" s="5" t="s">
        <v>74</v>
      </c>
      <c r="F81" s="3"/>
    </row>
    <row r="82" spans="1:6">
      <c r="A82" s="5"/>
      <c r="F82" s="3"/>
    </row>
    <row r="90" spans="1:6">
      <c r="A90" s="3"/>
      <c r="F90" s="3"/>
    </row>
    <row r="91" spans="1:6">
      <c r="A91" s="3"/>
      <c r="F91" s="3"/>
    </row>
    <row r="92" spans="1:6">
      <c r="A92" s="3"/>
      <c r="F92" s="3"/>
    </row>
    <row r="93" spans="1:6">
      <c r="A93" s="3"/>
      <c r="F93" s="3"/>
    </row>
    <row r="94" spans="1:6">
      <c r="A94" s="3"/>
      <c r="F94" s="3"/>
    </row>
    <row r="95" spans="1:6">
      <c r="A95" s="3"/>
      <c r="F95" s="3"/>
    </row>
    <row r="96" spans="1:6">
      <c r="A96" s="3"/>
      <c r="F96" s="3"/>
    </row>
    <row r="97" spans="1:6">
      <c r="A97" s="3"/>
      <c r="F97" s="3"/>
    </row>
    <row r="98" spans="1:6">
      <c r="A98" s="3"/>
      <c r="F98" s="3"/>
    </row>
    <row r="99" spans="1:6">
      <c r="A99" s="3"/>
      <c r="F99" s="3"/>
    </row>
    <row r="100" spans="1:6">
      <c r="A100" s="3"/>
      <c r="F100" s="3"/>
    </row>
    <row r="101" spans="1:6">
      <c r="A101" s="3"/>
      <c r="F101" s="3"/>
    </row>
    <row r="102" spans="1:6">
      <c r="A102" s="3"/>
      <c r="F102" s="3"/>
    </row>
    <row r="103" spans="1:6">
      <c r="A103" s="3"/>
      <c r="F103" s="3"/>
    </row>
    <row r="104" spans="1:6">
      <c r="A104" s="3"/>
      <c r="F104" s="3"/>
    </row>
    <row r="105" spans="1:6">
      <c r="A105" s="3"/>
      <c r="F105" s="3"/>
    </row>
    <row r="106" spans="1:6">
      <c r="A106" s="3"/>
      <c r="F106" s="3"/>
    </row>
    <row r="107" spans="1:6">
      <c r="A107" s="3"/>
      <c r="F107" s="3"/>
    </row>
    <row r="108" spans="1:6">
      <c r="A108" s="3"/>
      <c r="F108" s="3"/>
    </row>
    <row r="109" spans="1:6">
      <c r="A109" s="3"/>
      <c r="F109" s="3"/>
    </row>
    <row r="110" spans="1:6">
      <c r="A110" s="3"/>
      <c r="F110" s="3"/>
    </row>
  </sheetData>
  <mergeCells count="10">
    <mergeCell ref="A54:E54"/>
    <mergeCell ref="A68:E68"/>
    <mergeCell ref="A69:E69"/>
    <mergeCell ref="A1:F1"/>
    <mergeCell ref="A7:F7"/>
    <mergeCell ref="A8:F8"/>
    <mergeCell ref="A22:E22"/>
    <mergeCell ref="A23:E23"/>
    <mergeCell ref="A53:E53"/>
    <mergeCell ref="A19:F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10"/>
  <sheetViews>
    <sheetView tabSelected="1" zoomScale="80" zoomScaleNormal="80" workbookViewId="0">
      <selection activeCell="H21" sqref="H21"/>
    </sheetView>
  </sheetViews>
  <sheetFormatPr baseColWidth="10" defaultColWidth="11.42578125" defaultRowHeight="15"/>
  <cols>
    <col min="1" max="1" width="63.140625" style="50" customWidth="1"/>
    <col min="2" max="2" width="17.5703125" style="34" bestFit="1" customWidth="1"/>
    <col min="3" max="5" width="17.85546875" style="34" bestFit="1" customWidth="1"/>
    <col min="6" max="6" width="15.85546875" style="34" customWidth="1"/>
    <col min="7" max="7" width="15.42578125" style="34" bestFit="1" customWidth="1"/>
    <col min="8" max="8" width="11.42578125" style="34"/>
    <col min="9" max="9" width="11.5703125" style="34" bestFit="1" customWidth="1"/>
    <col min="10" max="11" width="15.140625" style="34" bestFit="1" customWidth="1"/>
    <col min="12" max="16384" width="11.42578125" style="34"/>
  </cols>
  <sheetData>
    <row r="1" spans="1:10">
      <c r="A1" s="61" t="s">
        <v>17</v>
      </c>
      <c r="B1" s="61"/>
      <c r="C1" s="61"/>
      <c r="D1" s="61"/>
      <c r="E1" s="61"/>
      <c r="F1" s="61"/>
    </row>
    <row r="2" spans="1:10">
      <c r="A2" s="35" t="s">
        <v>0</v>
      </c>
      <c r="B2" s="36" t="s">
        <v>69</v>
      </c>
      <c r="C2" s="37"/>
      <c r="D2" s="38"/>
      <c r="E2" s="38"/>
      <c r="F2" s="38"/>
    </row>
    <row r="3" spans="1:10">
      <c r="A3" s="35" t="s">
        <v>1</v>
      </c>
      <c r="B3" s="36" t="s">
        <v>18</v>
      </c>
      <c r="C3" s="39"/>
      <c r="D3" s="38"/>
      <c r="E3" s="38"/>
      <c r="F3" s="38"/>
    </row>
    <row r="4" spans="1:10">
      <c r="A4" s="35" t="s">
        <v>12</v>
      </c>
      <c r="B4" s="39" t="s">
        <v>70</v>
      </c>
      <c r="C4" s="39"/>
      <c r="D4" s="38"/>
      <c r="E4" s="38"/>
      <c r="F4" s="38"/>
    </row>
    <row r="5" spans="1:10">
      <c r="A5" s="35" t="s">
        <v>57</v>
      </c>
      <c r="B5" s="40" t="s">
        <v>62</v>
      </c>
      <c r="C5" s="39"/>
      <c r="D5" s="38"/>
      <c r="E5" s="38"/>
      <c r="F5" s="38"/>
    </row>
    <row r="6" spans="1:10">
      <c r="A6" s="41"/>
      <c r="B6" s="41"/>
      <c r="C6" s="41"/>
      <c r="D6" s="41"/>
      <c r="E6" s="41"/>
      <c r="F6" s="41"/>
    </row>
    <row r="7" spans="1:10">
      <c r="A7" s="61" t="s">
        <v>7</v>
      </c>
      <c r="B7" s="61"/>
      <c r="C7" s="61"/>
      <c r="D7" s="61"/>
      <c r="E7" s="61"/>
      <c r="F7" s="61"/>
    </row>
    <row r="8" spans="1:10">
      <c r="A8" s="61" t="s">
        <v>13</v>
      </c>
      <c r="B8" s="61"/>
      <c r="C8" s="61"/>
      <c r="D8" s="61"/>
      <c r="E8" s="61"/>
      <c r="F8" s="61"/>
    </row>
    <row r="9" spans="1:10">
      <c r="A9" s="34"/>
    </row>
    <row r="10" spans="1:10" ht="15.75" thickBot="1">
      <c r="A10" s="42" t="s">
        <v>2</v>
      </c>
      <c r="B10" s="43" t="s">
        <v>3</v>
      </c>
      <c r="C10" s="43" t="s">
        <v>32</v>
      </c>
      <c r="D10" s="43" t="s">
        <v>50</v>
      </c>
      <c r="E10" s="43" t="s">
        <v>54</v>
      </c>
      <c r="F10" s="43" t="s">
        <v>26</v>
      </c>
      <c r="G10" s="43" t="s">
        <v>64</v>
      </c>
    </row>
    <row r="12" spans="1:10">
      <c r="A12" s="44" t="s">
        <v>33</v>
      </c>
      <c r="B12" s="34" t="s">
        <v>4</v>
      </c>
      <c r="C12" s="45">
        <f>'I Trimestre'!F12</f>
        <v>486980</v>
      </c>
      <c r="D12" s="46">
        <f>'II Trimestre'!F12</f>
        <v>486851</v>
      </c>
      <c r="E12" s="46">
        <f>'III Trimestre'!F12</f>
        <v>471791</v>
      </c>
      <c r="F12" s="46">
        <f>'IV Trimestre'!F12</f>
        <v>472234</v>
      </c>
      <c r="G12" s="46">
        <f t="shared" ref="G12:G15" si="0">AVERAGE(C12:F12)</f>
        <v>479464</v>
      </c>
      <c r="I12" s="34">
        <v>556728</v>
      </c>
      <c r="J12" s="34">
        <f>G12/I12*100</f>
        <v>86.121768619505403</v>
      </c>
    </row>
    <row r="13" spans="1:10">
      <c r="A13" s="44" t="s">
        <v>34</v>
      </c>
      <c r="B13" s="34" t="s">
        <v>4</v>
      </c>
      <c r="C13" s="45">
        <f>'I Trimestre'!F13</f>
        <v>91641</v>
      </c>
      <c r="D13" s="46">
        <f>'II Trimestre'!F13</f>
        <v>92468</v>
      </c>
      <c r="E13" s="46">
        <f>'III Trimestre'!F13</f>
        <v>93130</v>
      </c>
      <c r="F13" s="46">
        <f>'IV Trimestre'!F13</f>
        <v>92849</v>
      </c>
      <c r="G13" s="46">
        <f t="shared" si="0"/>
        <v>92522</v>
      </c>
      <c r="I13" s="34">
        <v>340186.06085306819</v>
      </c>
      <c r="J13" s="34">
        <f t="shared" ref="J13:J17" si="1">G13/I13*100</f>
        <v>27.197469457739405</v>
      </c>
    </row>
    <row r="14" spans="1:10">
      <c r="A14" s="44" t="s">
        <v>35</v>
      </c>
      <c r="B14" s="34" t="s">
        <v>4</v>
      </c>
      <c r="C14" s="45">
        <f>'I Trimestre'!F14</f>
        <v>31468</v>
      </c>
      <c r="D14" s="46">
        <f>'II Trimestre'!F14</f>
        <v>31468</v>
      </c>
      <c r="E14" s="46">
        <f>'III Trimestre'!F14</f>
        <v>31444</v>
      </c>
      <c r="F14" s="46">
        <f>'IV Trimestre'!F14</f>
        <v>31444</v>
      </c>
      <c r="G14" s="46">
        <f t="shared" si="0"/>
        <v>31456</v>
      </c>
      <c r="I14" s="34">
        <v>36435.939146931807</v>
      </c>
      <c r="J14" s="34">
        <f t="shared" si="1"/>
        <v>86.332343110878313</v>
      </c>
    </row>
    <row r="15" spans="1:10">
      <c r="A15" s="44" t="s">
        <v>36</v>
      </c>
      <c r="B15" s="34" t="s">
        <v>4</v>
      </c>
      <c r="C15" s="45">
        <f>'I Trimestre'!F15</f>
        <v>3793</v>
      </c>
      <c r="D15" s="46">
        <f>'II Trimestre'!F15</f>
        <v>3793</v>
      </c>
      <c r="E15" s="46">
        <f>'III Trimestre'!F15</f>
        <v>3862</v>
      </c>
      <c r="F15" s="46">
        <f>'IV Trimestre'!F15</f>
        <v>3862</v>
      </c>
      <c r="G15" s="46">
        <f t="shared" si="0"/>
        <v>3827.5</v>
      </c>
      <c r="I15" s="34">
        <v>4230</v>
      </c>
      <c r="J15" s="34">
        <f t="shared" si="1"/>
        <v>90.484633569739941</v>
      </c>
    </row>
    <row r="16" spans="1:10">
      <c r="A16" s="44" t="s">
        <v>37</v>
      </c>
      <c r="B16" s="34" t="s">
        <v>4</v>
      </c>
      <c r="C16" s="45">
        <f>'I Trimestre'!F16</f>
        <v>7956</v>
      </c>
      <c r="D16" s="46">
        <f>'II Trimestre'!F16</f>
        <v>9227</v>
      </c>
      <c r="E16" s="46">
        <f>'III Trimestre'!F16</f>
        <v>9397</v>
      </c>
      <c r="F16" s="46">
        <f>'IV Trimestre'!F16</f>
        <v>9397</v>
      </c>
      <c r="G16" s="46">
        <f>AVERAGE(C16:F16)</f>
        <v>8994.25</v>
      </c>
      <c r="I16" s="34">
        <v>50246</v>
      </c>
      <c r="J16" s="34">
        <f t="shared" si="1"/>
        <v>17.90042988496597</v>
      </c>
    </row>
    <row r="17" spans="1:11" ht="15.75" thickBot="1">
      <c r="A17" s="47" t="s">
        <v>14</v>
      </c>
      <c r="B17" s="48"/>
      <c r="C17" s="49">
        <f>SUM(C12:C16)</f>
        <v>621838</v>
      </c>
      <c r="D17" s="49">
        <f>SUM(D12:D16)</f>
        <v>623807</v>
      </c>
      <c r="E17" s="49">
        <f>SUM(E12:E16)</f>
        <v>609624</v>
      </c>
      <c r="F17" s="49">
        <f>SUM(F12:F16)</f>
        <v>609786</v>
      </c>
      <c r="G17" s="49">
        <f>SUM(G12:G16)</f>
        <v>616263.75</v>
      </c>
      <c r="I17" s="34">
        <f>SUM(I12:I16)</f>
        <v>987826</v>
      </c>
      <c r="J17" s="34">
        <f t="shared" si="1"/>
        <v>62.385860465304624</v>
      </c>
    </row>
    <row r="18" spans="1:11" ht="15.75" thickTop="1">
      <c r="A18" s="50" t="s">
        <v>38</v>
      </c>
      <c r="B18" s="51"/>
      <c r="C18" s="51"/>
      <c r="D18" s="51"/>
      <c r="E18" s="51"/>
      <c r="F18" s="51"/>
    </row>
    <row r="19" spans="1:11">
      <c r="A19" s="62" t="s">
        <v>75</v>
      </c>
      <c r="B19" s="62"/>
      <c r="C19" s="62"/>
      <c r="D19" s="62"/>
      <c r="E19" s="62"/>
      <c r="F19" s="62"/>
    </row>
    <row r="20" spans="1:11">
      <c r="A20" s="62"/>
      <c r="B20" s="62"/>
      <c r="C20" s="62"/>
      <c r="D20" s="62"/>
      <c r="E20" s="62"/>
      <c r="F20" s="62"/>
    </row>
    <row r="22" spans="1:11">
      <c r="A22" s="63" t="s">
        <v>15</v>
      </c>
      <c r="B22" s="63"/>
      <c r="C22" s="63"/>
      <c r="D22" s="63"/>
      <c r="E22" s="63"/>
      <c r="F22" s="63"/>
    </row>
    <row r="23" spans="1:11">
      <c r="A23" s="61" t="s">
        <v>8</v>
      </c>
      <c r="B23" s="61"/>
      <c r="C23" s="61"/>
      <c r="D23" s="61"/>
      <c r="E23" s="61"/>
      <c r="F23" s="61"/>
    </row>
    <row r="24" spans="1:11">
      <c r="A24" s="61" t="s">
        <v>72</v>
      </c>
      <c r="B24" s="61"/>
      <c r="C24" s="61"/>
      <c r="D24" s="61"/>
      <c r="E24" s="61"/>
      <c r="F24" s="61"/>
    </row>
    <row r="25" spans="1:11">
      <c r="B25" s="52"/>
      <c r="C25" s="53"/>
      <c r="D25" s="53"/>
      <c r="E25" s="53"/>
    </row>
    <row r="26" spans="1:11" ht="15.75" thickBot="1">
      <c r="A26" s="42" t="s">
        <v>2</v>
      </c>
      <c r="B26" s="43" t="s">
        <v>32</v>
      </c>
      <c r="C26" s="43" t="s">
        <v>50</v>
      </c>
      <c r="D26" s="43" t="s">
        <v>54</v>
      </c>
      <c r="E26" s="43" t="s">
        <v>26</v>
      </c>
      <c r="F26" s="43" t="s">
        <v>63</v>
      </c>
    </row>
    <row r="28" spans="1:11">
      <c r="A28" s="44" t="s">
        <v>33</v>
      </c>
    </row>
    <row r="29" spans="1:11">
      <c r="A29" s="54" t="s">
        <v>19</v>
      </c>
      <c r="B29" s="34">
        <f>'I Trimestre'!E29</f>
        <v>5016337822</v>
      </c>
      <c r="C29" s="34">
        <f>'II Trimestre'!E29</f>
        <v>8249751249</v>
      </c>
      <c r="D29" s="34">
        <f>'III Trimestre'!E29</f>
        <v>7327135385</v>
      </c>
      <c r="E29" s="34">
        <f>'IV Trimestre'!E29</f>
        <v>7089896977</v>
      </c>
      <c r="F29" s="34">
        <f t="shared" ref="F29:F47" si="2">SUM(B29:E29)</f>
        <v>27683121433</v>
      </c>
    </row>
    <row r="30" spans="1:11">
      <c r="A30" s="54" t="s">
        <v>20</v>
      </c>
      <c r="B30" s="34">
        <f>'I Trimestre'!E30</f>
        <v>588548500</v>
      </c>
      <c r="C30" s="34">
        <f>'II Trimestre'!E30</f>
        <v>1431364500</v>
      </c>
      <c r="D30" s="34">
        <f>'III Trimestre'!E30</f>
        <v>1381998000</v>
      </c>
      <c r="E30" s="34">
        <f>'IV Trimestre'!E30</f>
        <v>1148919500</v>
      </c>
      <c r="F30" s="34">
        <f t="shared" si="2"/>
        <v>4550830500</v>
      </c>
      <c r="J30" s="34">
        <v>459221000</v>
      </c>
      <c r="K30" s="34">
        <v>229899500</v>
      </c>
    </row>
    <row r="31" spans="1:11">
      <c r="A31" s="54" t="s">
        <v>21</v>
      </c>
      <c r="B31" s="34">
        <f>'I Trimestre'!E31</f>
        <v>0</v>
      </c>
      <c r="C31" s="34">
        <f>'II Trimestre'!E31</f>
        <v>0</v>
      </c>
      <c r="D31" s="34">
        <f>'III Trimestre'!E31</f>
        <v>0</v>
      </c>
      <c r="E31" s="34">
        <f>'IV Trimestre'!E31</f>
        <v>0</v>
      </c>
      <c r="F31" s="34">
        <f t="shared" si="2"/>
        <v>0</v>
      </c>
      <c r="J31" s="34">
        <v>91902000</v>
      </c>
      <c r="K31" s="34">
        <v>45951000</v>
      </c>
    </row>
    <row r="32" spans="1:11">
      <c r="A32" s="44" t="s">
        <v>34</v>
      </c>
      <c r="J32" s="34">
        <v>26877000</v>
      </c>
      <c r="K32" s="34">
        <v>13438500</v>
      </c>
    </row>
    <row r="33" spans="1:11">
      <c r="A33" s="54" t="s">
        <v>19</v>
      </c>
      <c r="B33" s="34">
        <f>'I Trimestre'!E33</f>
        <v>910871147</v>
      </c>
      <c r="C33" s="34">
        <f>'II Trimestre'!E33</f>
        <v>1496268197</v>
      </c>
      <c r="D33" s="34">
        <f>'III Trimestre'!E33</f>
        <v>1362745787</v>
      </c>
      <c r="E33" s="34">
        <f>'IV Trimestre'!E33</f>
        <v>1328193615</v>
      </c>
      <c r="F33" s="34">
        <f t="shared" si="2"/>
        <v>5098078746</v>
      </c>
      <c r="J33" s="34">
        <v>6069000</v>
      </c>
      <c r="K33" s="34">
        <v>3034500</v>
      </c>
    </row>
    <row r="34" spans="1:11">
      <c r="A34" s="54" t="s">
        <v>20</v>
      </c>
      <c r="B34" s="34">
        <f>'I Trimestre'!E34</f>
        <v>122247000</v>
      </c>
      <c r="C34" s="34">
        <f>'II Trimestre'!E34</f>
        <v>280127000</v>
      </c>
      <c r="D34" s="34">
        <f>'III Trimestre'!E34</f>
        <v>275706000</v>
      </c>
      <c r="E34" s="34">
        <f>'IV Trimestre'!E34</f>
        <v>229755000</v>
      </c>
      <c r="F34" s="34">
        <f t="shared" si="2"/>
        <v>907835000</v>
      </c>
      <c r="J34" s="34">
        <v>6358000</v>
      </c>
      <c r="K34" s="34">
        <v>3179000</v>
      </c>
    </row>
    <row r="35" spans="1:11">
      <c r="A35" s="54" t="s">
        <v>21</v>
      </c>
      <c r="B35" s="34">
        <f>'I Trimestre'!E35</f>
        <v>0</v>
      </c>
      <c r="C35" s="34">
        <f>'II Trimestre'!E35</f>
        <v>0</v>
      </c>
      <c r="D35" s="34">
        <f>'III Trimestre'!E35</f>
        <v>0</v>
      </c>
      <c r="E35" s="34">
        <f>'IV Trimestre'!E35</f>
        <v>0</v>
      </c>
      <c r="F35" s="34">
        <f t="shared" si="2"/>
        <v>0</v>
      </c>
    </row>
    <row r="36" spans="1:11">
      <c r="A36" s="44" t="s">
        <v>35</v>
      </c>
    </row>
    <row r="37" spans="1:11">
      <c r="A37" s="54" t="s">
        <v>19</v>
      </c>
      <c r="B37" s="34">
        <f>'I Trimestre'!E37</f>
        <v>296509356</v>
      </c>
      <c r="C37" s="34">
        <f>'II Trimestre'!E37</f>
        <v>488150599</v>
      </c>
      <c r="D37" s="34">
        <f>'III Trimestre'!E37</f>
        <v>438240319</v>
      </c>
      <c r="E37" s="34">
        <f>'IV Trimestre'!E37</f>
        <v>423772335</v>
      </c>
      <c r="F37" s="34">
        <f t="shared" si="2"/>
        <v>1646672609</v>
      </c>
    </row>
    <row r="38" spans="1:11">
      <c r="A38" s="54" t="s">
        <v>20</v>
      </c>
      <c r="B38" s="34">
        <f>'I Trimestre'!E38</f>
        <v>31645500</v>
      </c>
      <c r="C38" s="34">
        <f>'II Trimestre'!E38</f>
        <v>78865000</v>
      </c>
      <c r="D38" s="34">
        <f>'III Trimestre'!E38</f>
        <v>81209000</v>
      </c>
      <c r="E38" s="34">
        <f>'IV Trimestre'!E38</f>
        <v>67192500</v>
      </c>
      <c r="F38" s="34">
        <f t="shared" si="2"/>
        <v>258912000</v>
      </c>
    </row>
    <row r="39" spans="1:11">
      <c r="A39" s="54" t="s">
        <v>21</v>
      </c>
      <c r="B39" s="34">
        <f>'I Trimestre'!E39</f>
        <v>0</v>
      </c>
      <c r="C39" s="34">
        <f>'II Trimestre'!E39</f>
        <v>0</v>
      </c>
      <c r="D39" s="34">
        <f>'III Trimestre'!E39</f>
        <v>0</v>
      </c>
      <c r="E39" s="34">
        <f>'IV Trimestre'!E39</f>
        <v>0</v>
      </c>
      <c r="F39" s="34">
        <f t="shared" si="2"/>
        <v>0</v>
      </c>
    </row>
    <row r="40" spans="1:11">
      <c r="A40" s="44" t="s">
        <v>36</v>
      </c>
    </row>
    <row r="41" spans="1:11">
      <c r="A41" s="54" t="s">
        <v>19</v>
      </c>
      <c r="B41" s="34">
        <f>'I Trimestre'!E41</f>
        <v>37043676</v>
      </c>
      <c r="C41" s="34">
        <f>'II Trimestre'!E41</f>
        <v>60710469</v>
      </c>
      <c r="D41" s="34">
        <f>'III Trimestre'!E41</f>
        <v>55681338</v>
      </c>
      <c r="E41" s="34">
        <f>'IV Trimestre'!E41</f>
        <v>53995158</v>
      </c>
      <c r="F41" s="34">
        <f t="shared" si="2"/>
        <v>207430641</v>
      </c>
    </row>
    <row r="42" spans="1:11">
      <c r="A42" s="54" t="s">
        <v>20</v>
      </c>
      <c r="B42" s="34">
        <f>'I Trimestre'!E42</f>
        <v>8670000</v>
      </c>
      <c r="C42" s="34">
        <f>'II Trimestre'!E42</f>
        <v>18351500</v>
      </c>
      <c r="D42" s="34">
        <f>'III Trimestre'!E42</f>
        <v>18207000</v>
      </c>
      <c r="E42" s="34">
        <f>'IV Trimestre'!E42</f>
        <v>15172500</v>
      </c>
      <c r="F42" s="34">
        <f t="shared" si="2"/>
        <v>60401000</v>
      </c>
    </row>
    <row r="43" spans="1:11">
      <c r="A43" s="54" t="s">
        <v>21</v>
      </c>
      <c r="B43" s="34">
        <f>'I Trimestre'!E43</f>
        <v>0</v>
      </c>
      <c r="C43" s="34">
        <f>'II Trimestre'!E43</f>
        <v>0</v>
      </c>
      <c r="D43" s="34">
        <f>'III Trimestre'!E43</f>
        <v>0</v>
      </c>
      <c r="E43" s="34">
        <f>'IV Trimestre'!E43</f>
        <v>0</v>
      </c>
      <c r="F43" s="34">
        <f t="shared" si="2"/>
        <v>0</v>
      </c>
    </row>
    <row r="44" spans="1:11">
      <c r="A44" s="44" t="s">
        <v>37</v>
      </c>
    </row>
    <row r="45" spans="1:11">
      <c r="A45" s="54" t="s">
        <v>19</v>
      </c>
      <c r="B45" s="34">
        <f>'I Trimestre'!E45</f>
        <v>63329762</v>
      </c>
      <c r="C45" s="34">
        <f>'II Trimestre'!E45</f>
        <v>131975353</v>
      </c>
      <c r="D45" s="34">
        <f>'III Trimestre'!E45</f>
        <v>132323157</v>
      </c>
      <c r="E45" s="34">
        <f>'IV Trimestre'!E45</f>
        <v>128494807</v>
      </c>
      <c r="F45" s="34">
        <f t="shared" si="2"/>
        <v>456123079</v>
      </c>
    </row>
    <row r="46" spans="1:11">
      <c r="A46" s="54" t="s">
        <v>20</v>
      </c>
      <c r="B46" s="34">
        <f>'I Trimestre'!E46</f>
        <v>7225000</v>
      </c>
      <c r="C46" s="34">
        <f>'II Trimestre'!E46</f>
        <v>18207000</v>
      </c>
      <c r="D46" s="34">
        <f>'III Trimestre'!E46</f>
        <v>17340000</v>
      </c>
      <c r="E46" s="34">
        <f>'IV Trimestre'!E46</f>
        <v>15895000</v>
      </c>
      <c r="F46" s="34">
        <f t="shared" si="2"/>
        <v>58667000</v>
      </c>
    </row>
    <row r="47" spans="1:11">
      <c r="A47" s="54" t="s">
        <v>21</v>
      </c>
      <c r="B47" s="34">
        <f>'I Trimestre'!E47</f>
        <v>0</v>
      </c>
      <c r="C47" s="34">
        <f>'II Trimestre'!E47</f>
        <v>0</v>
      </c>
      <c r="D47" s="34">
        <f>'III Trimestre'!E47</f>
        <v>0</v>
      </c>
      <c r="E47" s="34">
        <f>'IV Trimestre'!E47</f>
        <v>0</v>
      </c>
      <c r="F47" s="34">
        <f t="shared" si="2"/>
        <v>0</v>
      </c>
    </row>
    <row r="48" spans="1:11">
      <c r="A48" s="44"/>
    </row>
    <row r="49" spans="1:11" ht="15.75" thickBot="1">
      <c r="A49" s="47" t="s">
        <v>14</v>
      </c>
      <c r="B49" s="48">
        <f>SUM(B27:B48)</f>
        <v>7082427763</v>
      </c>
      <c r="C49" s="48">
        <f>SUM(C27:C48)</f>
        <v>12253770867</v>
      </c>
      <c r="D49" s="48">
        <f>SUM(D27:D48)</f>
        <v>11090585986</v>
      </c>
      <c r="E49" s="48">
        <f>SUM(E27:E48)</f>
        <v>10501287392</v>
      </c>
      <c r="F49" s="48">
        <f>SUM(F28:F47)</f>
        <v>40928072008</v>
      </c>
    </row>
    <row r="50" spans="1:11" ht="15.75" thickTop="1">
      <c r="A50" s="50" t="s">
        <v>38</v>
      </c>
    </row>
    <row r="52" spans="1:11">
      <c r="A52" s="52"/>
    </row>
    <row r="53" spans="1:11">
      <c r="A53" s="61" t="s">
        <v>16</v>
      </c>
      <c r="B53" s="61"/>
      <c r="C53" s="61"/>
      <c r="D53" s="61"/>
      <c r="E53" s="61"/>
    </row>
    <row r="54" spans="1:11">
      <c r="A54" s="61" t="s">
        <v>8</v>
      </c>
      <c r="B54" s="61"/>
      <c r="C54" s="61"/>
      <c r="D54" s="61"/>
      <c r="E54" s="61"/>
    </row>
    <row r="55" spans="1:11">
      <c r="A55" s="35" t="s">
        <v>9</v>
      </c>
      <c r="B55" s="37" t="s">
        <v>10</v>
      </c>
      <c r="C55" s="55"/>
      <c r="D55" s="55"/>
      <c r="E55" s="55"/>
    </row>
    <row r="57" spans="1:11" ht="15.75" thickBot="1">
      <c r="A57" s="42" t="s">
        <v>11</v>
      </c>
      <c r="B57" s="43" t="s">
        <v>32</v>
      </c>
      <c r="C57" s="43" t="s">
        <v>50</v>
      </c>
      <c r="D57" s="43" t="s">
        <v>54</v>
      </c>
      <c r="E57" s="43" t="s">
        <v>26</v>
      </c>
      <c r="F57" s="43" t="s">
        <v>63</v>
      </c>
    </row>
    <row r="59" spans="1:11" ht="30">
      <c r="A59" s="56" t="s">
        <v>22</v>
      </c>
      <c r="B59" s="34">
        <f>'I Trimestre'!E59</f>
        <v>6324091763</v>
      </c>
      <c r="C59" s="34">
        <f>'II Trimestre'!E59</f>
        <v>10426855867</v>
      </c>
      <c r="D59" s="34">
        <f>'III Trimestre'!E59</f>
        <v>9316125986</v>
      </c>
      <c r="E59" s="34">
        <f>'IV Trimestre'!E59</f>
        <v>9024352892</v>
      </c>
      <c r="F59" s="34">
        <f>SUM(B59:E59)</f>
        <v>35091426508</v>
      </c>
    </row>
    <row r="60" spans="1:11" ht="30">
      <c r="A60" s="56" t="s">
        <v>23</v>
      </c>
      <c r="B60" s="34">
        <f>'I Trimestre'!E60</f>
        <v>758336000</v>
      </c>
      <c r="C60" s="34">
        <f>'II Trimestre'!E60</f>
        <v>1826915000</v>
      </c>
      <c r="D60" s="34">
        <f>'III Trimestre'!E60</f>
        <v>1774460000</v>
      </c>
      <c r="E60" s="34">
        <f>'IV Trimestre'!E60</f>
        <v>1476934500</v>
      </c>
      <c r="F60" s="34">
        <f>SUM(B60:E60)</f>
        <v>5836645500</v>
      </c>
      <c r="I60" s="34">
        <f>SUM(I30:I35)</f>
        <v>0</v>
      </c>
      <c r="J60" s="34">
        <f>SUM(J29:J35)</f>
        <v>590427000</v>
      </c>
      <c r="K60" s="34">
        <f>SUM(K30:K35)</f>
        <v>295502500</v>
      </c>
    </row>
    <row r="61" spans="1:11">
      <c r="A61" s="56" t="s">
        <v>71</v>
      </c>
    </row>
    <row r="62" spans="1:11">
      <c r="A62" s="50" t="s">
        <v>5</v>
      </c>
    </row>
    <row r="63" spans="1:11">
      <c r="A63" s="50" t="s">
        <v>6</v>
      </c>
    </row>
    <row r="64" spans="1:11" ht="15.75" thickBot="1">
      <c r="A64" s="47" t="s">
        <v>14</v>
      </c>
      <c r="B64" s="48">
        <f>SUM(B59:B63)</f>
        <v>7082427763</v>
      </c>
      <c r="C64" s="48">
        <f>SUM(C59:C63)</f>
        <v>12253770867</v>
      </c>
      <c r="D64" s="48">
        <f>SUM(D59:D63)</f>
        <v>11090585986</v>
      </c>
      <c r="E64" s="48">
        <f>SUM(E59:E62)</f>
        <v>10501287392</v>
      </c>
      <c r="F64" s="48">
        <f>SUM(F59:F63)</f>
        <v>40928072008</v>
      </c>
    </row>
    <row r="65" spans="1:7" ht="15.75" thickTop="1">
      <c r="A65" s="50" t="s">
        <v>38</v>
      </c>
    </row>
    <row r="68" spans="1:7">
      <c r="A68" s="61" t="s">
        <v>41</v>
      </c>
      <c r="B68" s="61"/>
      <c r="C68" s="61"/>
      <c r="D68" s="61"/>
      <c r="E68" s="61"/>
    </row>
    <row r="69" spans="1:7">
      <c r="A69" s="61" t="s">
        <v>42</v>
      </c>
      <c r="B69" s="61"/>
      <c r="C69" s="61"/>
      <c r="D69" s="61"/>
      <c r="E69" s="61"/>
    </row>
    <row r="70" spans="1:7">
      <c r="A70" s="35" t="s">
        <v>9</v>
      </c>
      <c r="B70" s="40" t="s">
        <v>10</v>
      </c>
      <c r="C70" s="55"/>
      <c r="D70" s="55"/>
      <c r="E70" s="55"/>
    </row>
    <row r="72" spans="1:7" ht="15.75" thickBot="1">
      <c r="A72" s="42" t="s">
        <v>11</v>
      </c>
      <c r="B72" s="43" t="s">
        <v>32</v>
      </c>
      <c r="C72" s="43" t="s">
        <v>50</v>
      </c>
      <c r="D72" s="43" t="s">
        <v>54</v>
      </c>
      <c r="E72" s="43" t="s">
        <v>26</v>
      </c>
      <c r="F72" s="43" t="s">
        <v>63</v>
      </c>
    </row>
    <row r="74" spans="1:7">
      <c r="A74" s="52" t="s">
        <v>56</v>
      </c>
      <c r="B74" s="34">
        <f>'I Trimestre'!E74</f>
        <v>0</v>
      </c>
      <c r="C74" s="34">
        <f>'II Trimestre'!E74</f>
        <v>-4563945821</v>
      </c>
      <c r="D74" s="34">
        <f>'III Trimestre'!E74</f>
        <v>-4484396155</v>
      </c>
      <c r="E74" s="34">
        <f>'IV Trimestre'!E74</f>
        <v>-4060781607.7399998</v>
      </c>
      <c r="F74" s="34">
        <f>B74</f>
        <v>0</v>
      </c>
    </row>
    <row r="75" spans="1:7">
      <c r="A75" s="52" t="s">
        <v>43</v>
      </c>
      <c r="B75" s="34">
        <f>'I Trimestre'!E75</f>
        <v>2518481942</v>
      </c>
      <c r="C75" s="34">
        <f>'II Trimestre'!E75</f>
        <v>12333320533</v>
      </c>
      <c r="D75" s="34">
        <f>'III Trimestre'!E75</f>
        <v>11514200533.26</v>
      </c>
      <c r="E75" s="34">
        <f>'IV Trimestre'!E75</f>
        <v>11947503181.74</v>
      </c>
      <c r="F75" s="34">
        <f>SUM(B75:E75)</f>
        <v>38313506190</v>
      </c>
      <c r="G75" s="34">
        <f>F75/1000000</f>
        <v>38313.50619</v>
      </c>
    </row>
    <row r="76" spans="1:7">
      <c r="A76" s="52" t="s">
        <v>44</v>
      </c>
      <c r="B76" s="34">
        <f>'I Trimestre'!E76</f>
        <v>2518481942</v>
      </c>
      <c r="C76" s="34">
        <f>'II Trimestre'!E76</f>
        <v>7769374712</v>
      </c>
      <c r="D76" s="34">
        <f>'III Trimestre'!E76</f>
        <v>7029804378.2600002</v>
      </c>
      <c r="E76" s="34">
        <f>'IV Trimestre'!E76</f>
        <v>7886721574</v>
      </c>
      <c r="F76" s="34">
        <f>F75+F74</f>
        <v>38313506190</v>
      </c>
      <c r="G76" s="34">
        <f t="shared" ref="G76:G78" si="3">F76/1000000</f>
        <v>38313.50619</v>
      </c>
    </row>
    <row r="77" spans="1:7">
      <c r="A77" s="52" t="s">
        <v>45</v>
      </c>
      <c r="B77" s="34">
        <f>'I Trimestre'!E77</f>
        <v>7082427763</v>
      </c>
      <c r="C77" s="34">
        <f>'II Trimestre'!E77</f>
        <v>12253770867</v>
      </c>
      <c r="D77" s="34">
        <f>'III Trimestre'!E77</f>
        <v>11090585986</v>
      </c>
      <c r="E77" s="34">
        <f>'IV Trimestre'!E77</f>
        <v>10501287392</v>
      </c>
      <c r="F77" s="34">
        <f>SUM(B77:E77)</f>
        <v>40928072008</v>
      </c>
      <c r="G77" s="34">
        <f t="shared" si="3"/>
        <v>40928.072008000003</v>
      </c>
    </row>
    <row r="78" spans="1:7">
      <c r="A78" s="52" t="s">
        <v>46</v>
      </c>
      <c r="B78" s="34">
        <f>'I Trimestre'!E78</f>
        <v>-4563945821</v>
      </c>
      <c r="C78" s="34">
        <f>'II Trimestre'!E78</f>
        <v>-4484396155</v>
      </c>
      <c r="D78" s="34">
        <f>'III Trimestre'!E78</f>
        <v>-4060781607.7399998</v>
      </c>
      <c r="E78" s="34">
        <f>'IV Trimestre'!E78</f>
        <v>-2614565818</v>
      </c>
      <c r="F78" s="34">
        <f t="shared" ref="F78" si="4">F76-F77</f>
        <v>-2614565818</v>
      </c>
      <c r="G78" s="34">
        <f t="shared" si="3"/>
        <v>-2614.565818</v>
      </c>
    </row>
    <row r="79" spans="1:7" ht="15.75" thickBot="1">
      <c r="A79" s="57"/>
      <c r="B79" s="48"/>
      <c r="C79" s="48"/>
      <c r="D79" s="48"/>
      <c r="E79" s="48"/>
      <c r="F79" s="48"/>
    </row>
    <row r="80" spans="1:7" ht="15.75" thickTop="1">
      <c r="A80" s="50" t="s">
        <v>73</v>
      </c>
    </row>
    <row r="81" spans="1:1">
      <c r="A81" s="52" t="s">
        <v>74</v>
      </c>
    </row>
    <row r="82" spans="1:1">
      <c r="A82" s="52"/>
    </row>
    <row r="90" spans="1:1">
      <c r="A90" s="34"/>
    </row>
    <row r="91" spans="1:1">
      <c r="A91" s="34"/>
    </row>
    <row r="92" spans="1:1">
      <c r="A92" s="34"/>
    </row>
    <row r="93" spans="1:1">
      <c r="A93" s="34"/>
    </row>
    <row r="94" spans="1:1">
      <c r="A94" s="34"/>
    </row>
    <row r="95" spans="1:1">
      <c r="A95" s="34"/>
    </row>
    <row r="96" spans="1:1">
      <c r="A96" s="34"/>
    </row>
    <row r="97" spans="1:1">
      <c r="A97" s="34"/>
    </row>
    <row r="98" spans="1:1">
      <c r="A98" s="34"/>
    </row>
    <row r="99" spans="1:1">
      <c r="A99" s="34"/>
    </row>
    <row r="100" spans="1:1">
      <c r="A100" s="34"/>
    </row>
    <row r="101" spans="1:1">
      <c r="A101" s="34"/>
    </row>
    <row r="102" spans="1:1">
      <c r="A102" s="34"/>
    </row>
    <row r="103" spans="1:1">
      <c r="A103" s="34"/>
    </row>
    <row r="104" spans="1:1">
      <c r="A104" s="34"/>
    </row>
    <row r="105" spans="1:1">
      <c r="A105" s="34"/>
    </row>
    <row r="106" spans="1:1">
      <c r="A106" s="34"/>
    </row>
    <row r="107" spans="1:1">
      <c r="A107" s="34"/>
    </row>
    <row r="108" spans="1:1">
      <c r="A108" s="34"/>
    </row>
    <row r="109" spans="1:1">
      <c r="A109" s="34"/>
    </row>
    <row r="110" spans="1:1">
      <c r="A110" s="34"/>
    </row>
  </sheetData>
  <mergeCells count="11">
    <mergeCell ref="A54:E54"/>
    <mergeCell ref="A68:E68"/>
    <mergeCell ref="A69:E69"/>
    <mergeCell ref="A1:F1"/>
    <mergeCell ref="A7:F7"/>
    <mergeCell ref="A8:F8"/>
    <mergeCell ref="A53:E53"/>
    <mergeCell ref="A19:F20"/>
    <mergeCell ref="A23:F23"/>
    <mergeCell ref="A24:F24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Semestral</vt:lpstr>
      <vt:lpstr>III 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Juan Diego Trejos S</cp:lastModifiedBy>
  <cp:lastPrinted>2011-06-16T19:33:42Z</cp:lastPrinted>
  <dcterms:created xsi:type="dcterms:W3CDTF">2011-03-10T14:40:05Z</dcterms:created>
  <dcterms:modified xsi:type="dcterms:W3CDTF">2013-02-28T22:29:13Z</dcterms:modified>
</cp:coreProperties>
</file>